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95" windowWidth="14940" windowHeight="8100"/>
  </bookViews>
  <sheets>
    <sheet name="Terms of Use" sheetId="9" r:id="rId1"/>
    <sheet name="Readme" sheetId="6" r:id="rId2"/>
    <sheet name="Edit Conditions" sheetId="4" r:id="rId3"/>
    <sheet name="Speed and Load result" sheetId="7" r:id="rId4"/>
    <sheet name="Life Calculation" sheetId="2" r:id="rId5"/>
  </sheets>
  <definedNames>
    <definedName name="_xlnm.Print_Area" localSheetId="1">Readme!$A$1:$O$23</definedName>
    <definedName name="_xlnm.Print_Area" localSheetId="0">'Terms of Use'!$A$1:$O$21</definedName>
  </definedNames>
  <calcPr calcId="145621"/>
</workbook>
</file>

<file path=xl/calcChain.xml><?xml version="1.0" encoding="utf-8"?>
<calcChain xmlns="http://schemas.openxmlformats.org/spreadsheetml/2006/main">
  <c r="D13" i="7" l="1"/>
  <c r="F8" i="4" l="1"/>
  <c r="F9" i="4"/>
  <c r="F10" i="4"/>
  <c r="F11" i="4"/>
  <c r="F12" i="4"/>
  <c r="F13" i="4"/>
  <c r="F14" i="4"/>
  <c r="F15" i="4"/>
  <c r="F16" i="4"/>
  <c r="F17" i="4"/>
  <c r="F18" i="4"/>
  <c r="F19" i="4"/>
  <c r="F20" i="4"/>
  <c r="F23" i="4"/>
  <c r="F191" i="2"/>
  <c r="G191" i="2"/>
  <c r="H191" i="2"/>
  <c r="I191" i="2"/>
  <c r="J191" i="2"/>
  <c r="K191" i="2"/>
  <c r="L191" i="2"/>
  <c r="M191" i="2"/>
  <c r="N191" i="2"/>
  <c r="O191" i="2"/>
  <c r="P191" i="2"/>
  <c r="Q191" i="2"/>
  <c r="R191" i="2"/>
  <c r="S191" i="2"/>
  <c r="T191" i="2"/>
  <c r="U191" i="2"/>
  <c r="V191" i="2"/>
  <c r="W191" i="2"/>
  <c r="X191" i="2"/>
  <c r="Y191" i="2"/>
  <c r="Z191" i="2"/>
  <c r="AA191" i="2"/>
  <c r="AB191" i="2"/>
  <c r="AC191" i="2"/>
  <c r="AD191" i="2"/>
  <c r="AE191" i="2"/>
  <c r="AF191" i="2"/>
  <c r="AG191" i="2"/>
  <c r="AH191" i="2"/>
  <c r="AI191" i="2"/>
  <c r="AJ191" i="2"/>
  <c r="AK191" i="2"/>
  <c r="AL191" i="2"/>
  <c r="AM191" i="2"/>
  <c r="AN191" i="2"/>
  <c r="AO191" i="2"/>
  <c r="AP191" i="2"/>
  <c r="AQ191" i="2"/>
  <c r="AR191" i="2"/>
  <c r="AS191" i="2"/>
  <c r="AT191" i="2"/>
  <c r="AU191" i="2"/>
  <c r="AV191" i="2"/>
  <c r="AW191" i="2"/>
  <c r="AX191" i="2"/>
  <c r="AY191" i="2"/>
  <c r="AZ191" i="2"/>
  <c r="BA191" i="2"/>
  <c r="BB191" i="2"/>
  <c r="BC191" i="2"/>
  <c r="BD191" i="2"/>
  <c r="BE191" i="2"/>
  <c r="BF191" i="2"/>
  <c r="BG191" i="2"/>
  <c r="BH191" i="2"/>
  <c r="BI191" i="2"/>
  <c r="BJ191" i="2"/>
  <c r="BK191" i="2"/>
  <c r="BL191" i="2"/>
  <c r="BM191" i="2"/>
  <c r="BN191" i="2"/>
  <c r="BO191" i="2"/>
  <c r="E191" i="2"/>
  <c r="C68" i="2"/>
  <c r="E68" i="2"/>
  <c r="F68" i="2"/>
  <c r="G68" i="2"/>
  <c r="H68" i="2"/>
  <c r="I68" i="2"/>
  <c r="J68" i="2"/>
  <c r="K68" i="2"/>
  <c r="L68" i="2"/>
  <c r="M68" i="2"/>
  <c r="N68" i="2"/>
  <c r="O68"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BK68" i="2"/>
  <c r="BL68" i="2"/>
  <c r="BM68" i="2"/>
  <c r="BN68" i="2"/>
  <c r="BO68" i="2"/>
  <c r="C69" i="2"/>
  <c r="E69" i="2"/>
  <c r="F69" i="2"/>
  <c r="G69" i="2"/>
  <c r="H69" i="2"/>
  <c r="I69" i="2"/>
  <c r="J69" i="2"/>
  <c r="K69" i="2"/>
  <c r="L69" i="2"/>
  <c r="M69" i="2"/>
  <c r="N69" i="2"/>
  <c r="O69" i="2"/>
  <c r="P69" i="2"/>
  <c r="Q69" i="2"/>
  <c r="R69" i="2"/>
  <c r="S69" i="2"/>
  <c r="T69" i="2"/>
  <c r="U69" i="2"/>
  <c r="V69" i="2"/>
  <c r="W69" i="2"/>
  <c r="X69" i="2"/>
  <c r="Y69" i="2"/>
  <c r="Z69" i="2"/>
  <c r="AA69" i="2"/>
  <c r="AB69" i="2"/>
  <c r="AC69" i="2"/>
  <c r="AD69" i="2"/>
  <c r="AE69" i="2"/>
  <c r="AF69" i="2"/>
  <c r="AG69" i="2"/>
  <c r="AH69" i="2"/>
  <c r="AI69" i="2"/>
  <c r="AJ69"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BN69" i="2"/>
  <c r="BO69" i="2"/>
  <c r="C70" i="2"/>
  <c r="E70" i="2"/>
  <c r="F70" i="2"/>
  <c r="G70" i="2"/>
  <c r="H70" i="2"/>
  <c r="I70" i="2"/>
  <c r="J70" i="2"/>
  <c r="K70" i="2"/>
  <c r="L70" i="2"/>
  <c r="M70" i="2"/>
  <c r="N70" i="2"/>
  <c r="O70" i="2"/>
  <c r="P70" i="2"/>
  <c r="Q70" i="2"/>
  <c r="R70" i="2"/>
  <c r="S70" i="2"/>
  <c r="T70" i="2"/>
  <c r="U70" i="2"/>
  <c r="V70" i="2"/>
  <c r="W70" i="2"/>
  <c r="X70" i="2"/>
  <c r="Y70" i="2"/>
  <c r="Z70" i="2"/>
  <c r="AA70" i="2"/>
  <c r="AB70" i="2"/>
  <c r="AC70" i="2"/>
  <c r="AD70" i="2"/>
  <c r="AE70" i="2"/>
  <c r="AF70" i="2"/>
  <c r="AG70" i="2"/>
  <c r="AH70" i="2"/>
  <c r="AI70" i="2"/>
  <c r="AJ70" i="2"/>
  <c r="AK70" i="2"/>
  <c r="AL70" i="2"/>
  <c r="AM70" i="2"/>
  <c r="AN70" i="2"/>
  <c r="AO70" i="2"/>
  <c r="AP70" i="2"/>
  <c r="AQ70" i="2"/>
  <c r="AR70" i="2"/>
  <c r="AS70" i="2"/>
  <c r="AT70" i="2"/>
  <c r="AU70" i="2"/>
  <c r="AV70" i="2"/>
  <c r="AW70" i="2"/>
  <c r="AX70" i="2"/>
  <c r="AY70" i="2"/>
  <c r="AZ70" i="2"/>
  <c r="BA70" i="2"/>
  <c r="BB70" i="2"/>
  <c r="BC70" i="2"/>
  <c r="BD70" i="2"/>
  <c r="BE70" i="2"/>
  <c r="BF70" i="2"/>
  <c r="BG70" i="2"/>
  <c r="BH70" i="2"/>
  <c r="BI70" i="2"/>
  <c r="BJ70" i="2"/>
  <c r="BK70" i="2"/>
  <c r="BL70" i="2"/>
  <c r="BM70" i="2"/>
  <c r="BN70" i="2"/>
  <c r="BO70" i="2"/>
  <c r="C71" i="2"/>
  <c r="E71" i="2"/>
  <c r="F71" i="2"/>
  <c r="G71" i="2"/>
  <c r="H71" i="2"/>
  <c r="I71" i="2"/>
  <c r="J71" i="2"/>
  <c r="K71" i="2"/>
  <c r="L71" i="2"/>
  <c r="M71" i="2"/>
  <c r="N71" i="2"/>
  <c r="O71" i="2"/>
  <c r="P71" i="2"/>
  <c r="Q71" i="2"/>
  <c r="R71" i="2"/>
  <c r="S71" i="2"/>
  <c r="T71" i="2"/>
  <c r="U71" i="2"/>
  <c r="V71" i="2"/>
  <c r="W71" i="2"/>
  <c r="X71" i="2"/>
  <c r="Y71" i="2"/>
  <c r="Z71" i="2"/>
  <c r="AA71" i="2"/>
  <c r="AB71" i="2"/>
  <c r="AC71" i="2"/>
  <c r="AD71" i="2"/>
  <c r="AE71" i="2"/>
  <c r="AF71" i="2"/>
  <c r="AG71" i="2"/>
  <c r="AH71" i="2"/>
  <c r="AI71" i="2"/>
  <c r="AJ71" i="2"/>
  <c r="AK71" i="2"/>
  <c r="AL71" i="2"/>
  <c r="AM71" i="2"/>
  <c r="AN71" i="2"/>
  <c r="AO71" i="2"/>
  <c r="AP71" i="2"/>
  <c r="AQ71" i="2"/>
  <c r="AR71" i="2"/>
  <c r="AS71" i="2"/>
  <c r="AT71" i="2"/>
  <c r="AU71" i="2"/>
  <c r="AV71" i="2"/>
  <c r="AW71" i="2"/>
  <c r="AX71" i="2"/>
  <c r="AY71" i="2"/>
  <c r="AZ71" i="2"/>
  <c r="BA71" i="2"/>
  <c r="BB71" i="2"/>
  <c r="BC71" i="2"/>
  <c r="BD71" i="2"/>
  <c r="BE71" i="2"/>
  <c r="BF71" i="2"/>
  <c r="BG71" i="2"/>
  <c r="BH71" i="2"/>
  <c r="BI71" i="2"/>
  <c r="BJ71" i="2"/>
  <c r="BK71" i="2"/>
  <c r="BL71" i="2"/>
  <c r="BM71" i="2"/>
  <c r="BN71" i="2"/>
  <c r="BO71" i="2"/>
  <c r="C72" i="2"/>
  <c r="E72" i="2"/>
  <c r="F72" i="2"/>
  <c r="G72" i="2"/>
  <c r="H72" i="2"/>
  <c r="I72" i="2"/>
  <c r="J72" i="2"/>
  <c r="K72" i="2"/>
  <c r="L72" i="2"/>
  <c r="M72" i="2"/>
  <c r="N72" i="2"/>
  <c r="O72" i="2"/>
  <c r="P72" i="2"/>
  <c r="Q72" i="2"/>
  <c r="R72" i="2"/>
  <c r="S72" i="2"/>
  <c r="T72" i="2"/>
  <c r="U72" i="2"/>
  <c r="V72" i="2"/>
  <c r="W72" i="2"/>
  <c r="X72" i="2"/>
  <c r="Y72" i="2"/>
  <c r="Z72" i="2"/>
  <c r="AA72" i="2"/>
  <c r="AB72" i="2"/>
  <c r="AC72" i="2"/>
  <c r="AD72" i="2"/>
  <c r="AE72" i="2"/>
  <c r="AF72" i="2"/>
  <c r="AG72" i="2"/>
  <c r="AH72" i="2"/>
  <c r="AI72" i="2"/>
  <c r="AJ72" i="2"/>
  <c r="AK72" i="2"/>
  <c r="AL72" i="2"/>
  <c r="AM72" i="2"/>
  <c r="AN72" i="2"/>
  <c r="AO72" i="2"/>
  <c r="AP72" i="2"/>
  <c r="AQ72" i="2"/>
  <c r="AR72" i="2"/>
  <c r="AS72" i="2"/>
  <c r="AT72" i="2"/>
  <c r="AU72" i="2"/>
  <c r="AV72" i="2"/>
  <c r="AW72" i="2"/>
  <c r="AX72" i="2"/>
  <c r="AY72" i="2"/>
  <c r="AZ72" i="2"/>
  <c r="BA72" i="2"/>
  <c r="BB72" i="2"/>
  <c r="BC72" i="2"/>
  <c r="BD72" i="2"/>
  <c r="BE72" i="2"/>
  <c r="BF72" i="2"/>
  <c r="BG72" i="2"/>
  <c r="BH72" i="2"/>
  <c r="BI72" i="2"/>
  <c r="BJ72" i="2"/>
  <c r="BK72" i="2"/>
  <c r="BL72" i="2"/>
  <c r="BM72" i="2"/>
  <c r="BN72" i="2"/>
  <c r="BO72" i="2"/>
  <c r="C73" i="2"/>
  <c r="E73" i="2"/>
  <c r="F73" i="2"/>
  <c r="G73" i="2"/>
  <c r="H73" i="2"/>
  <c r="I73" i="2"/>
  <c r="J73" i="2"/>
  <c r="K73" i="2"/>
  <c r="L73" i="2"/>
  <c r="M73" i="2"/>
  <c r="N73" i="2"/>
  <c r="O73" i="2"/>
  <c r="P73" i="2"/>
  <c r="Q73" i="2"/>
  <c r="R73" i="2"/>
  <c r="S73" i="2"/>
  <c r="T73" i="2"/>
  <c r="U73" i="2"/>
  <c r="V73" i="2"/>
  <c r="W73" i="2"/>
  <c r="X73" i="2"/>
  <c r="Y73" i="2"/>
  <c r="Z73" i="2"/>
  <c r="AA73" i="2"/>
  <c r="AB73" i="2"/>
  <c r="AC73" i="2"/>
  <c r="AD73" i="2"/>
  <c r="AE73" i="2"/>
  <c r="AF73" i="2"/>
  <c r="AG73" i="2"/>
  <c r="AH73" i="2"/>
  <c r="AI73" i="2"/>
  <c r="AJ73" i="2"/>
  <c r="AK73" i="2"/>
  <c r="AL73" i="2"/>
  <c r="AM73" i="2"/>
  <c r="AN73" i="2"/>
  <c r="AO73" i="2"/>
  <c r="AP73" i="2"/>
  <c r="AQ73" i="2"/>
  <c r="AR73" i="2"/>
  <c r="AS73" i="2"/>
  <c r="AT73" i="2"/>
  <c r="AU73" i="2"/>
  <c r="AV73" i="2"/>
  <c r="AW73" i="2"/>
  <c r="AX73" i="2"/>
  <c r="AY73" i="2"/>
  <c r="AZ73" i="2"/>
  <c r="BA73" i="2"/>
  <c r="BB73" i="2"/>
  <c r="BC73" i="2"/>
  <c r="BD73" i="2"/>
  <c r="BE73" i="2"/>
  <c r="BF73" i="2"/>
  <c r="BG73" i="2"/>
  <c r="BH73" i="2"/>
  <c r="BI73" i="2"/>
  <c r="BJ73" i="2"/>
  <c r="BK73" i="2"/>
  <c r="BL73" i="2"/>
  <c r="BM73" i="2"/>
  <c r="BN73" i="2"/>
  <c r="BO73" i="2"/>
  <c r="C74" i="2"/>
  <c r="E74" i="2"/>
  <c r="F74" i="2"/>
  <c r="G74" i="2"/>
  <c r="H74" i="2"/>
  <c r="I74" i="2"/>
  <c r="J74" i="2"/>
  <c r="K74" i="2"/>
  <c r="L74" i="2"/>
  <c r="M74" i="2"/>
  <c r="N74" i="2"/>
  <c r="O74" i="2"/>
  <c r="P74" i="2"/>
  <c r="Q74" i="2"/>
  <c r="R74" i="2"/>
  <c r="S74" i="2"/>
  <c r="T74" i="2"/>
  <c r="U74" i="2"/>
  <c r="V74" i="2"/>
  <c r="W74" i="2"/>
  <c r="X74" i="2"/>
  <c r="Y74" i="2"/>
  <c r="Z74" i="2"/>
  <c r="AA74" i="2"/>
  <c r="AB74" i="2"/>
  <c r="AC74" i="2"/>
  <c r="AD74" i="2"/>
  <c r="AE74" i="2"/>
  <c r="AF74" i="2"/>
  <c r="AG74" i="2"/>
  <c r="AH74" i="2"/>
  <c r="AI74" i="2"/>
  <c r="AJ74" i="2"/>
  <c r="AK74" i="2"/>
  <c r="AL74" i="2"/>
  <c r="AM74" i="2"/>
  <c r="AN74" i="2"/>
  <c r="AO74" i="2"/>
  <c r="AP74" i="2"/>
  <c r="AQ74" i="2"/>
  <c r="AR74" i="2"/>
  <c r="AS74" i="2"/>
  <c r="AT74" i="2"/>
  <c r="AU74" i="2"/>
  <c r="AV74" i="2"/>
  <c r="AW74" i="2"/>
  <c r="AX74" i="2"/>
  <c r="AY74" i="2"/>
  <c r="AZ74" i="2"/>
  <c r="BA74" i="2"/>
  <c r="BB74" i="2"/>
  <c r="BC74" i="2"/>
  <c r="BD74" i="2"/>
  <c r="BE74" i="2"/>
  <c r="BF74" i="2"/>
  <c r="BG74" i="2"/>
  <c r="BH74" i="2"/>
  <c r="BI74" i="2"/>
  <c r="BJ74" i="2"/>
  <c r="BK74" i="2"/>
  <c r="BL74" i="2"/>
  <c r="BM74" i="2"/>
  <c r="BN74" i="2"/>
  <c r="BO74" i="2"/>
  <c r="C75" i="2"/>
  <c r="E75" i="2"/>
  <c r="F75" i="2"/>
  <c r="G75" i="2"/>
  <c r="H75" i="2"/>
  <c r="I75" i="2"/>
  <c r="J75" i="2"/>
  <c r="K75" i="2"/>
  <c r="L75" i="2"/>
  <c r="M75" i="2"/>
  <c r="N75" i="2"/>
  <c r="O75" i="2"/>
  <c r="P75" i="2"/>
  <c r="Q75" i="2"/>
  <c r="R75" i="2"/>
  <c r="S75" i="2"/>
  <c r="T75" i="2"/>
  <c r="U75" i="2"/>
  <c r="V75" i="2"/>
  <c r="W75" i="2"/>
  <c r="X75" i="2"/>
  <c r="Y75" i="2"/>
  <c r="Z75" i="2"/>
  <c r="AA75" i="2"/>
  <c r="AB75" i="2"/>
  <c r="AC75" i="2"/>
  <c r="AD75" i="2"/>
  <c r="AE75" i="2"/>
  <c r="AF75" i="2"/>
  <c r="AG75" i="2"/>
  <c r="AH75" i="2"/>
  <c r="AI75" i="2"/>
  <c r="AJ75" i="2"/>
  <c r="AK75" i="2"/>
  <c r="AL75" i="2"/>
  <c r="AM75" i="2"/>
  <c r="AN75" i="2"/>
  <c r="AO75" i="2"/>
  <c r="AP75" i="2"/>
  <c r="AQ75" i="2"/>
  <c r="AR75" i="2"/>
  <c r="AS75" i="2"/>
  <c r="AT75" i="2"/>
  <c r="AU75" i="2"/>
  <c r="AV75" i="2"/>
  <c r="AW75" i="2"/>
  <c r="AX75" i="2"/>
  <c r="AY75" i="2"/>
  <c r="AZ75" i="2"/>
  <c r="BA75" i="2"/>
  <c r="BB75" i="2"/>
  <c r="BC75" i="2"/>
  <c r="BD75" i="2"/>
  <c r="BE75" i="2"/>
  <c r="BF75" i="2"/>
  <c r="BG75" i="2"/>
  <c r="BH75" i="2"/>
  <c r="BI75" i="2"/>
  <c r="BJ75" i="2"/>
  <c r="BK75" i="2"/>
  <c r="BL75" i="2"/>
  <c r="BM75" i="2"/>
  <c r="BN75" i="2"/>
  <c r="BO75" i="2"/>
  <c r="C76" i="2"/>
  <c r="E76" i="2"/>
  <c r="F76" i="2"/>
  <c r="G76" i="2"/>
  <c r="H76" i="2"/>
  <c r="I76" i="2"/>
  <c r="J76" i="2"/>
  <c r="K76" i="2"/>
  <c r="L76" i="2"/>
  <c r="M76" i="2"/>
  <c r="N76" i="2"/>
  <c r="O76"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C77" i="2"/>
  <c r="E77" i="2"/>
  <c r="F77" i="2"/>
  <c r="G77" i="2"/>
  <c r="H77" i="2"/>
  <c r="I77" i="2"/>
  <c r="J77" i="2"/>
  <c r="K77" i="2"/>
  <c r="L77" i="2"/>
  <c r="M77" i="2"/>
  <c r="N77" i="2"/>
  <c r="O77" i="2"/>
  <c r="P77" i="2"/>
  <c r="Q77" i="2"/>
  <c r="R77" i="2"/>
  <c r="S77" i="2"/>
  <c r="T77" i="2"/>
  <c r="U77" i="2"/>
  <c r="V77" i="2"/>
  <c r="W77" i="2"/>
  <c r="X77" i="2"/>
  <c r="Y77" i="2"/>
  <c r="Z77" i="2"/>
  <c r="AA77" i="2"/>
  <c r="AB77" i="2"/>
  <c r="AC77" i="2"/>
  <c r="AD77" i="2"/>
  <c r="AE77" i="2"/>
  <c r="AF77" i="2"/>
  <c r="AG77" i="2"/>
  <c r="AH77" i="2"/>
  <c r="AI77" i="2"/>
  <c r="AJ77" i="2"/>
  <c r="AK77" i="2"/>
  <c r="AL77" i="2"/>
  <c r="AM77" i="2"/>
  <c r="AN77" i="2"/>
  <c r="AO77" i="2"/>
  <c r="AP77" i="2"/>
  <c r="AQ77" i="2"/>
  <c r="AR77" i="2"/>
  <c r="AS77" i="2"/>
  <c r="AT77" i="2"/>
  <c r="AU77" i="2"/>
  <c r="AV77" i="2"/>
  <c r="AW77" i="2"/>
  <c r="AX77" i="2"/>
  <c r="AY77" i="2"/>
  <c r="AZ77" i="2"/>
  <c r="BA77" i="2"/>
  <c r="BB77" i="2"/>
  <c r="BC77" i="2"/>
  <c r="BD77" i="2"/>
  <c r="BE77" i="2"/>
  <c r="BF77" i="2"/>
  <c r="BG77" i="2"/>
  <c r="BH77" i="2"/>
  <c r="BI77" i="2"/>
  <c r="BJ77" i="2"/>
  <c r="BK77" i="2"/>
  <c r="BL77" i="2"/>
  <c r="BM77" i="2"/>
  <c r="BN77" i="2"/>
  <c r="BO77" i="2"/>
  <c r="C78" i="2"/>
  <c r="E78" i="2"/>
  <c r="F78" i="2"/>
  <c r="G78" i="2"/>
  <c r="H78" i="2"/>
  <c r="I78" i="2"/>
  <c r="J78" i="2"/>
  <c r="K78" i="2"/>
  <c r="L78" i="2"/>
  <c r="M78" i="2"/>
  <c r="N78" i="2"/>
  <c r="O78" i="2"/>
  <c r="P78" i="2"/>
  <c r="Q78" i="2"/>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AZ78" i="2"/>
  <c r="BA78" i="2"/>
  <c r="BB78" i="2"/>
  <c r="BC78" i="2"/>
  <c r="BD78" i="2"/>
  <c r="BE78" i="2"/>
  <c r="BF78" i="2"/>
  <c r="BG78" i="2"/>
  <c r="BH78" i="2"/>
  <c r="BI78" i="2"/>
  <c r="BJ78" i="2"/>
  <c r="BK78" i="2"/>
  <c r="BL78" i="2"/>
  <c r="BM78" i="2"/>
  <c r="BN78" i="2"/>
  <c r="BO78" i="2"/>
  <c r="C79" i="2"/>
  <c r="E79" i="2"/>
  <c r="F79" i="2"/>
  <c r="G79" i="2"/>
  <c r="H79" i="2"/>
  <c r="I79" i="2"/>
  <c r="J79" i="2"/>
  <c r="K79" i="2"/>
  <c r="L79" i="2"/>
  <c r="M79" i="2"/>
  <c r="N79" i="2"/>
  <c r="O79" i="2"/>
  <c r="P79"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C80" i="2"/>
  <c r="E80" i="2"/>
  <c r="F80" i="2"/>
  <c r="G80" i="2"/>
  <c r="H80" i="2"/>
  <c r="I80" i="2"/>
  <c r="J80" i="2"/>
  <c r="K80" i="2"/>
  <c r="L80" i="2"/>
  <c r="M80" i="2"/>
  <c r="N80" i="2"/>
  <c r="O80" i="2"/>
  <c r="P80" i="2"/>
  <c r="Q80" i="2"/>
  <c r="R80" i="2"/>
  <c r="S80" i="2"/>
  <c r="T80" i="2"/>
  <c r="U80" i="2"/>
  <c r="V80" i="2"/>
  <c r="W80" i="2"/>
  <c r="X80" i="2"/>
  <c r="Y80" i="2"/>
  <c r="Z80" i="2"/>
  <c r="AA80" i="2"/>
  <c r="AB80" i="2"/>
  <c r="AC80" i="2"/>
  <c r="AD80" i="2"/>
  <c r="AE80" i="2"/>
  <c r="AF80" i="2"/>
  <c r="AG80" i="2"/>
  <c r="AH80" i="2"/>
  <c r="AI80" i="2"/>
  <c r="AJ80" i="2"/>
  <c r="AK80" i="2"/>
  <c r="AL80" i="2"/>
  <c r="AM80" i="2"/>
  <c r="AN80" i="2"/>
  <c r="AO80" i="2"/>
  <c r="AP80" i="2"/>
  <c r="AQ80" i="2"/>
  <c r="AR80" i="2"/>
  <c r="AS80" i="2"/>
  <c r="AT80" i="2"/>
  <c r="AU80" i="2"/>
  <c r="AV80" i="2"/>
  <c r="AW80" i="2"/>
  <c r="AX80" i="2"/>
  <c r="AY80" i="2"/>
  <c r="AZ80" i="2"/>
  <c r="BA80" i="2"/>
  <c r="BB80" i="2"/>
  <c r="BC80" i="2"/>
  <c r="BD80" i="2"/>
  <c r="BE80" i="2"/>
  <c r="BF80" i="2"/>
  <c r="BG80" i="2"/>
  <c r="BH80" i="2"/>
  <c r="BI80" i="2"/>
  <c r="BJ80" i="2"/>
  <c r="BK80" i="2"/>
  <c r="BL80" i="2"/>
  <c r="BM80" i="2"/>
  <c r="BN80" i="2"/>
  <c r="BO80" i="2"/>
  <c r="C81" i="2"/>
  <c r="E81" i="2"/>
  <c r="F81" i="2"/>
  <c r="G81" i="2"/>
  <c r="H81" i="2"/>
  <c r="I81" i="2"/>
  <c r="J81" i="2"/>
  <c r="K81" i="2"/>
  <c r="L81" i="2"/>
  <c r="M81" i="2"/>
  <c r="N81" i="2"/>
  <c r="O81"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C82" i="2"/>
  <c r="E82" i="2"/>
  <c r="F82" i="2"/>
  <c r="G82" i="2"/>
  <c r="H82" i="2"/>
  <c r="I82" i="2"/>
  <c r="J82" i="2"/>
  <c r="K82" i="2"/>
  <c r="L82" i="2"/>
  <c r="M82" i="2"/>
  <c r="N82" i="2"/>
  <c r="O82" i="2"/>
  <c r="P82"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C83" i="2"/>
  <c r="E83" i="2"/>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C84" i="2"/>
  <c r="E84" i="2"/>
  <c r="F84" i="2"/>
  <c r="G84" i="2"/>
  <c r="H84" i="2"/>
  <c r="I84" i="2"/>
  <c r="J84" i="2"/>
  <c r="K84" i="2"/>
  <c r="L84" i="2"/>
  <c r="M84" i="2"/>
  <c r="N84" i="2"/>
  <c r="O84"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BB84" i="2"/>
  <c r="BC84" i="2"/>
  <c r="BD84" i="2"/>
  <c r="BE84" i="2"/>
  <c r="BF84" i="2"/>
  <c r="BG84" i="2"/>
  <c r="BH84" i="2"/>
  <c r="BI84" i="2"/>
  <c r="BJ84" i="2"/>
  <c r="BK84" i="2"/>
  <c r="BL84" i="2"/>
  <c r="BM84" i="2"/>
  <c r="BN84" i="2"/>
  <c r="BO84" i="2"/>
  <c r="C85" i="2"/>
  <c r="E85" i="2"/>
  <c r="F85" i="2"/>
  <c r="G85" i="2"/>
  <c r="H85" i="2"/>
  <c r="I85" i="2"/>
  <c r="J85" i="2"/>
  <c r="K85" i="2"/>
  <c r="L85" i="2"/>
  <c r="M85" i="2"/>
  <c r="N85" i="2"/>
  <c r="O85" i="2"/>
  <c r="P85" i="2"/>
  <c r="Q85" i="2"/>
  <c r="R85" i="2"/>
  <c r="S85" i="2"/>
  <c r="T85" i="2"/>
  <c r="U85" i="2"/>
  <c r="V85" i="2"/>
  <c r="W85" i="2"/>
  <c r="X85" i="2"/>
  <c r="Y85" i="2"/>
  <c r="Z85" i="2"/>
  <c r="AA85" i="2"/>
  <c r="AB85" i="2"/>
  <c r="AC85" i="2"/>
  <c r="AD85" i="2"/>
  <c r="AE85" i="2"/>
  <c r="AF85" i="2"/>
  <c r="AG85" i="2"/>
  <c r="AH85" i="2"/>
  <c r="AI85" i="2"/>
  <c r="AJ85" i="2"/>
  <c r="AK85" i="2"/>
  <c r="AL85" i="2"/>
  <c r="AM85" i="2"/>
  <c r="AN85" i="2"/>
  <c r="AO85" i="2"/>
  <c r="AP85" i="2"/>
  <c r="AQ85" i="2"/>
  <c r="AR85" i="2"/>
  <c r="AS85" i="2"/>
  <c r="AT85" i="2"/>
  <c r="AU85" i="2"/>
  <c r="AV85" i="2"/>
  <c r="AW85" i="2"/>
  <c r="AX85" i="2"/>
  <c r="AY85" i="2"/>
  <c r="AZ85" i="2"/>
  <c r="BA85" i="2"/>
  <c r="BB85" i="2"/>
  <c r="BC85" i="2"/>
  <c r="BD85" i="2"/>
  <c r="BE85" i="2"/>
  <c r="BF85" i="2"/>
  <c r="BG85" i="2"/>
  <c r="BH85" i="2"/>
  <c r="BI85" i="2"/>
  <c r="BJ85" i="2"/>
  <c r="BK85" i="2"/>
  <c r="BL85" i="2"/>
  <c r="BM85" i="2"/>
  <c r="BN85" i="2"/>
  <c r="BO85" i="2"/>
  <c r="C86" i="2"/>
  <c r="E86" i="2"/>
  <c r="F86" i="2"/>
  <c r="G86" i="2"/>
  <c r="H86" i="2"/>
  <c r="I86" i="2"/>
  <c r="J86" i="2"/>
  <c r="K86" i="2"/>
  <c r="L86" i="2"/>
  <c r="M86" i="2"/>
  <c r="N86" i="2"/>
  <c r="O86" i="2"/>
  <c r="P86"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C87" i="2"/>
  <c r="E87" i="2"/>
  <c r="F87" i="2"/>
  <c r="G87" i="2"/>
  <c r="H87" i="2"/>
  <c r="I87" i="2"/>
  <c r="J87" i="2"/>
  <c r="K87" i="2"/>
  <c r="L87" i="2"/>
  <c r="M87" i="2"/>
  <c r="N87" i="2"/>
  <c r="O87" i="2"/>
  <c r="P87" i="2"/>
  <c r="Q87" i="2"/>
  <c r="R87" i="2"/>
  <c r="S87" i="2"/>
  <c r="T87" i="2"/>
  <c r="U87" i="2"/>
  <c r="V87" i="2"/>
  <c r="W87" i="2"/>
  <c r="X87" i="2"/>
  <c r="Y87" i="2"/>
  <c r="Z87" i="2"/>
  <c r="AA87" i="2"/>
  <c r="AB87" i="2"/>
  <c r="AC87" i="2"/>
  <c r="AD87" i="2"/>
  <c r="AE87" i="2"/>
  <c r="AF87" i="2"/>
  <c r="AG87" i="2"/>
  <c r="AH87" i="2"/>
  <c r="AI87" i="2"/>
  <c r="AJ87" i="2"/>
  <c r="AK87" i="2"/>
  <c r="AL87" i="2"/>
  <c r="AM87" i="2"/>
  <c r="AN87" i="2"/>
  <c r="AO87" i="2"/>
  <c r="AP87" i="2"/>
  <c r="AQ87" i="2"/>
  <c r="AR87" i="2"/>
  <c r="AS87" i="2"/>
  <c r="AT87" i="2"/>
  <c r="AU87" i="2"/>
  <c r="AV87" i="2"/>
  <c r="AW87" i="2"/>
  <c r="AX87" i="2"/>
  <c r="AY87" i="2"/>
  <c r="AZ87" i="2"/>
  <c r="BA87" i="2"/>
  <c r="BB87" i="2"/>
  <c r="BC87" i="2"/>
  <c r="BD87" i="2"/>
  <c r="BE87" i="2"/>
  <c r="BF87" i="2"/>
  <c r="BG87" i="2"/>
  <c r="BH87" i="2"/>
  <c r="BI87" i="2"/>
  <c r="BJ87" i="2"/>
  <c r="BK87" i="2"/>
  <c r="BL87" i="2"/>
  <c r="BM87" i="2"/>
  <c r="BN87" i="2"/>
  <c r="BO87" i="2"/>
  <c r="C88" i="2"/>
  <c r="E88" i="2"/>
  <c r="F88" i="2"/>
  <c r="G88" i="2"/>
  <c r="H88" i="2"/>
  <c r="I88" i="2"/>
  <c r="J88" i="2"/>
  <c r="K88" i="2"/>
  <c r="L88" i="2"/>
  <c r="M88" i="2"/>
  <c r="N88" i="2"/>
  <c r="O88" i="2"/>
  <c r="P88" i="2"/>
  <c r="Q88" i="2"/>
  <c r="R88" i="2"/>
  <c r="S88" i="2"/>
  <c r="T88" i="2"/>
  <c r="U88" i="2"/>
  <c r="V88" i="2"/>
  <c r="W88" i="2"/>
  <c r="X88" i="2"/>
  <c r="Y88" i="2"/>
  <c r="Z88" i="2"/>
  <c r="AA88" i="2"/>
  <c r="AB88" i="2"/>
  <c r="AC88" i="2"/>
  <c r="AD88" i="2"/>
  <c r="AE88" i="2"/>
  <c r="AF88" i="2"/>
  <c r="AG88" i="2"/>
  <c r="AH88" i="2"/>
  <c r="AI88" i="2"/>
  <c r="AJ88" i="2"/>
  <c r="AK88" i="2"/>
  <c r="AL88" i="2"/>
  <c r="AM88" i="2"/>
  <c r="AN88" i="2"/>
  <c r="AO88" i="2"/>
  <c r="AP88" i="2"/>
  <c r="AQ88" i="2"/>
  <c r="AR88" i="2"/>
  <c r="AS88" i="2"/>
  <c r="AT88" i="2"/>
  <c r="AU88" i="2"/>
  <c r="AV88" i="2"/>
  <c r="AW88" i="2"/>
  <c r="AX88" i="2"/>
  <c r="AY88" i="2"/>
  <c r="AZ88" i="2"/>
  <c r="BA88" i="2"/>
  <c r="BB88" i="2"/>
  <c r="BC88" i="2"/>
  <c r="BD88" i="2"/>
  <c r="BE88" i="2"/>
  <c r="BF88" i="2"/>
  <c r="BG88" i="2"/>
  <c r="BH88" i="2"/>
  <c r="BI88" i="2"/>
  <c r="BJ88" i="2"/>
  <c r="BK88" i="2"/>
  <c r="BL88" i="2"/>
  <c r="BM88" i="2"/>
  <c r="BN88" i="2"/>
  <c r="BO88" i="2"/>
  <c r="C89" i="2"/>
  <c r="E89" i="2"/>
  <c r="F89" i="2"/>
  <c r="G89" i="2"/>
  <c r="H89" i="2"/>
  <c r="I89" i="2"/>
  <c r="J89" i="2"/>
  <c r="K89" i="2"/>
  <c r="L89" i="2"/>
  <c r="M89" i="2"/>
  <c r="N89" i="2"/>
  <c r="O89" i="2"/>
  <c r="P89" i="2"/>
  <c r="Q89" i="2"/>
  <c r="R89" i="2"/>
  <c r="S89" i="2"/>
  <c r="T89" i="2"/>
  <c r="U89" i="2"/>
  <c r="V89" i="2"/>
  <c r="W89" i="2"/>
  <c r="X89" i="2"/>
  <c r="Y89" i="2"/>
  <c r="Z89" i="2"/>
  <c r="AA89" i="2"/>
  <c r="AB89" i="2"/>
  <c r="AC89" i="2"/>
  <c r="AD89" i="2"/>
  <c r="AE89" i="2"/>
  <c r="AF89" i="2"/>
  <c r="AG89" i="2"/>
  <c r="AH89" i="2"/>
  <c r="AI89" i="2"/>
  <c r="AJ89" i="2"/>
  <c r="AK89" i="2"/>
  <c r="AL89" i="2"/>
  <c r="AM89" i="2"/>
  <c r="AN89" i="2"/>
  <c r="AO89" i="2"/>
  <c r="AP89" i="2"/>
  <c r="AQ89" i="2"/>
  <c r="AR89" i="2"/>
  <c r="AS89" i="2"/>
  <c r="AT89" i="2"/>
  <c r="AU89" i="2"/>
  <c r="AV89" i="2"/>
  <c r="AW89" i="2"/>
  <c r="AX89" i="2"/>
  <c r="AY89" i="2"/>
  <c r="AZ89" i="2"/>
  <c r="BA89" i="2"/>
  <c r="BB89" i="2"/>
  <c r="BC89" i="2"/>
  <c r="BD89" i="2"/>
  <c r="BE89" i="2"/>
  <c r="BF89" i="2"/>
  <c r="BG89" i="2"/>
  <c r="BH89" i="2"/>
  <c r="BI89" i="2"/>
  <c r="BJ89" i="2"/>
  <c r="BK89" i="2"/>
  <c r="BL89" i="2"/>
  <c r="BM89" i="2"/>
  <c r="BN89" i="2"/>
  <c r="BO89" i="2"/>
  <c r="C90" i="2"/>
  <c r="E90" i="2"/>
  <c r="F90" i="2"/>
  <c r="G90" i="2"/>
  <c r="H90" i="2"/>
  <c r="I90" i="2"/>
  <c r="J90" i="2"/>
  <c r="K90" i="2"/>
  <c r="L90" i="2"/>
  <c r="M90" i="2"/>
  <c r="N90" i="2"/>
  <c r="O90" i="2"/>
  <c r="P90" i="2"/>
  <c r="Q90" i="2"/>
  <c r="R90" i="2"/>
  <c r="S90" i="2"/>
  <c r="T90" i="2"/>
  <c r="U90" i="2"/>
  <c r="V90" i="2"/>
  <c r="W90" i="2"/>
  <c r="X90" i="2"/>
  <c r="Y90" i="2"/>
  <c r="Z90" i="2"/>
  <c r="AA90" i="2"/>
  <c r="AB90" i="2"/>
  <c r="AC90" i="2"/>
  <c r="AD90" i="2"/>
  <c r="AE90" i="2"/>
  <c r="AF90" i="2"/>
  <c r="AG90" i="2"/>
  <c r="AH90" i="2"/>
  <c r="AI90" i="2"/>
  <c r="AJ90" i="2"/>
  <c r="AK90" i="2"/>
  <c r="AL90" i="2"/>
  <c r="AM90" i="2"/>
  <c r="AN90" i="2"/>
  <c r="AO90" i="2"/>
  <c r="AP90" i="2"/>
  <c r="AQ90" i="2"/>
  <c r="AR90" i="2"/>
  <c r="AS90" i="2"/>
  <c r="AT90" i="2"/>
  <c r="AU90" i="2"/>
  <c r="AV90" i="2"/>
  <c r="AW90" i="2"/>
  <c r="AX90" i="2"/>
  <c r="AY90" i="2"/>
  <c r="AZ90" i="2"/>
  <c r="BA90" i="2"/>
  <c r="BB90" i="2"/>
  <c r="BC90" i="2"/>
  <c r="BD90" i="2"/>
  <c r="BE90" i="2"/>
  <c r="BF90" i="2"/>
  <c r="BG90" i="2"/>
  <c r="BH90" i="2"/>
  <c r="BI90" i="2"/>
  <c r="BJ90" i="2"/>
  <c r="BK90" i="2"/>
  <c r="BL90" i="2"/>
  <c r="BM90" i="2"/>
  <c r="BN90" i="2"/>
  <c r="BO90" i="2"/>
  <c r="C91" i="2"/>
  <c r="E91" i="2"/>
  <c r="F91" i="2"/>
  <c r="G91" i="2"/>
  <c r="H91" i="2"/>
  <c r="I91" i="2"/>
  <c r="J91" i="2"/>
  <c r="K91" i="2"/>
  <c r="L91" i="2"/>
  <c r="M91" i="2"/>
  <c r="N91" i="2"/>
  <c r="O91" i="2"/>
  <c r="P91" i="2"/>
  <c r="Q91" i="2"/>
  <c r="R91" i="2"/>
  <c r="S91" i="2"/>
  <c r="T91" i="2"/>
  <c r="U91" i="2"/>
  <c r="V91" i="2"/>
  <c r="W91" i="2"/>
  <c r="X91" i="2"/>
  <c r="Y91" i="2"/>
  <c r="Z91" i="2"/>
  <c r="AA91" i="2"/>
  <c r="AB91" i="2"/>
  <c r="AC91" i="2"/>
  <c r="AD91" i="2"/>
  <c r="AE91" i="2"/>
  <c r="AF91" i="2"/>
  <c r="AG91" i="2"/>
  <c r="AH91" i="2"/>
  <c r="AI91" i="2"/>
  <c r="AJ91" i="2"/>
  <c r="AK91" i="2"/>
  <c r="AL91" i="2"/>
  <c r="AM91" i="2"/>
  <c r="AN91" i="2"/>
  <c r="AO91" i="2"/>
  <c r="AP91" i="2"/>
  <c r="AQ91" i="2"/>
  <c r="AR91" i="2"/>
  <c r="AS91" i="2"/>
  <c r="AT91" i="2"/>
  <c r="AU91" i="2"/>
  <c r="AV91" i="2"/>
  <c r="AW91" i="2"/>
  <c r="AX91" i="2"/>
  <c r="AY91" i="2"/>
  <c r="AZ91" i="2"/>
  <c r="BA91" i="2"/>
  <c r="BB91" i="2"/>
  <c r="BC91" i="2"/>
  <c r="BD91" i="2"/>
  <c r="BE91" i="2"/>
  <c r="BF91" i="2"/>
  <c r="BG91" i="2"/>
  <c r="BH91" i="2"/>
  <c r="BI91" i="2"/>
  <c r="BJ91" i="2"/>
  <c r="BK91" i="2"/>
  <c r="BL91" i="2"/>
  <c r="BM91" i="2"/>
  <c r="BN91" i="2"/>
  <c r="BO91" i="2"/>
  <c r="C92" i="2"/>
  <c r="E92" i="2"/>
  <c r="F92" i="2"/>
  <c r="G92" i="2"/>
  <c r="H92" i="2"/>
  <c r="I92" i="2"/>
  <c r="J92" i="2"/>
  <c r="K92" i="2"/>
  <c r="L92" i="2"/>
  <c r="M92" i="2"/>
  <c r="N92" i="2"/>
  <c r="O92" i="2"/>
  <c r="P92" i="2"/>
  <c r="Q92" i="2"/>
  <c r="R92" i="2"/>
  <c r="S92" i="2"/>
  <c r="T92" i="2"/>
  <c r="U92" i="2"/>
  <c r="V92" i="2"/>
  <c r="W92" i="2"/>
  <c r="X92" i="2"/>
  <c r="Y92" i="2"/>
  <c r="Z92" i="2"/>
  <c r="AA92" i="2"/>
  <c r="AB92" i="2"/>
  <c r="AC92" i="2"/>
  <c r="AD92" i="2"/>
  <c r="AE92" i="2"/>
  <c r="AF92" i="2"/>
  <c r="AG92" i="2"/>
  <c r="AH92" i="2"/>
  <c r="AI92" i="2"/>
  <c r="AJ92" i="2"/>
  <c r="AK92" i="2"/>
  <c r="AL92" i="2"/>
  <c r="AM92" i="2"/>
  <c r="AN92" i="2"/>
  <c r="AO92" i="2"/>
  <c r="AP92" i="2"/>
  <c r="AQ92" i="2"/>
  <c r="AR92" i="2"/>
  <c r="AS92" i="2"/>
  <c r="AT92" i="2"/>
  <c r="AU92" i="2"/>
  <c r="AV92" i="2"/>
  <c r="AW92" i="2"/>
  <c r="AX92" i="2"/>
  <c r="AY92" i="2"/>
  <c r="AZ92" i="2"/>
  <c r="BA92" i="2"/>
  <c r="BB92" i="2"/>
  <c r="BC92" i="2"/>
  <c r="BD92" i="2"/>
  <c r="BE92" i="2"/>
  <c r="BF92" i="2"/>
  <c r="BG92" i="2"/>
  <c r="BH92" i="2"/>
  <c r="BI92" i="2"/>
  <c r="BJ92" i="2"/>
  <c r="BK92" i="2"/>
  <c r="BL92" i="2"/>
  <c r="BM92" i="2"/>
  <c r="BN92" i="2"/>
  <c r="BO92" i="2"/>
  <c r="C93" i="2"/>
  <c r="E93" i="2"/>
  <c r="F93" i="2"/>
  <c r="G93" i="2"/>
  <c r="H93" i="2"/>
  <c r="I93" i="2"/>
  <c r="J93" i="2"/>
  <c r="K93" i="2"/>
  <c r="L93" i="2"/>
  <c r="M93" i="2"/>
  <c r="N93" i="2"/>
  <c r="O93" i="2"/>
  <c r="P93" i="2"/>
  <c r="Q93" i="2"/>
  <c r="R93" i="2"/>
  <c r="S93" i="2"/>
  <c r="T93" i="2"/>
  <c r="U93" i="2"/>
  <c r="V93" i="2"/>
  <c r="W93" i="2"/>
  <c r="X93" i="2"/>
  <c r="Y93" i="2"/>
  <c r="Z93" i="2"/>
  <c r="AA93" i="2"/>
  <c r="AB93" i="2"/>
  <c r="AC93" i="2"/>
  <c r="AD93" i="2"/>
  <c r="AE93" i="2"/>
  <c r="AF93" i="2"/>
  <c r="AG93" i="2"/>
  <c r="AH93" i="2"/>
  <c r="AI93" i="2"/>
  <c r="AJ93" i="2"/>
  <c r="AK93" i="2"/>
  <c r="AL93" i="2"/>
  <c r="AM93" i="2"/>
  <c r="AN93" i="2"/>
  <c r="AO93" i="2"/>
  <c r="AP93" i="2"/>
  <c r="AQ93" i="2"/>
  <c r="AR93" i="2"/>
  <c r="AS93" i="2"/>
  <c r="AT93" i="2"/>
  <c r="AU93" i="2"/>
  <c r="AV93" i="2"/>
  <c r="AW93" i="2"/>
  <c r="AX93" i="2"/>
  <c r="AY93" i="2"/>
  <c r="AZ93" i="2"/>
  <c r="BA93" i="2"/>
  <c r="BB93" i="2"/>
  <c r="BC93" i="2"/>
  <c r="BD93" i="2"/>
  <c r="BE93" i="2"/>
  <c r="BF93" i="2"/>
  <c r="BG93" i="2"/>
  <c r="BH93" i="2"/>
  <c r="BI93" i="2"/>
  <c r="BJ93" i="2"/>
  <c r="BK93" i="2"/>
  <c r="BL93" i="2"/>
  <c r="BM93" i="2"/>
  <c r="BN93" i="2"/>
  <c r="BO93" i="2"/>
  <c r="C94" i="2"/>
  <c r="E94" i="2"/>
  <c r="F94" i="2"/>
  <c r="G94" i="2"/>
  <c r="H94" i="2"/>
  <c r="I94" i="2"/>
  <c r="J94" i="2"/>
  <c r="K94" i="2"/>
  <c r="L94" i="2"/>
  <c r="M94" i="2"/>
  <c r="N94" i="2"/>
  <c r="O94" i="2"/>
  <c r="P94" i="2"/>
  <c r="Q94" i="2"/>
  <c r="R94" i="2"/>
  <c r="S94" i="2"/>
  <c r="T94" i="2"/>
  <c r="U94" i="2"/>
  <c r="V94" i="2"/>
  <c r="W94" i="2"/>
  <c r="X94" i="2"/>
  <c r="Y94" i="2"/>
  <c r="Z94" i="2"/>
  <c r="AA94" i="2"/>
  <c r="AB94" i="2"/>
  <c r="AC94" i="2"/>
  <c r="AD94" i="2"/>
  <c r="AE94" i="2"/>
  <c r="AF94" i="2"/>
  <c r="AG94" i="2"/>
  <c r="AH94" i="2"/>
  <c r="AI94" i="2"/>
  <c r="AJ94" i="2"/>
  <c r="AK94" i="2"/>
  <c r="AL94" i="2"/>
  <c r="AM94" i="2"/>
  <c r="AN94" i="2"/>
  <c r="AO94" i="2"/>
  <c r="AP94" i="2"/>
  <c r="AQ94" i="2"/>
  <c r="AR94" i="2"/>
  <c r="AS94" i="2"/>
  <c r="AT94" i="2"/>
  <c r="AU94" i="2"/>
  <c r="AV94" i="2"/>
  <c r="AW94" i="2"/>
  <c r="AX94" i="2"/>
  <c r="AY94" i="2"/>
  <c r="AZ94" i="2"/>
  <c r="BA94" i="2"/>
  <c r="BB94" i="2"/>
  <c r="BC94" i="2"/>
  <c r="BD94" i="2"/>
  <c r="BE94" i="2"/>
  <c r="BF94" i="2"/>
  <c r="BG94" i="2"/>
  <c r="BH94" i="2"/>
  <c r="BI94" i="2"/>
  <c r="BJ94" i="2"/>
  <c r="BK94" i="2"/>
  <c r="BL94" i="2"/>
  <c r="BM94" i="2"/>
  <c r="BN94" i="2"/>
  <c r="BO94" i="2"/>
  <c r="C95" i="2"/>
  <c r="E95" i="2"/>
  <c r="F95" i="2"/>
  <c r="G95" i="2"/>
  <c r="H95" i="2"/>
  <c r="I95" i="2"/>
  <c r="J95" i="2"/>
  <c r="K95" i="2"/>
  <c r="L95" i="2"/>
  <c r="M95" i="2"/>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BL95" i="2"/>
  <c r="BM95" i="2"/>
  <c r="BN95" i="2"/>
  <c r="BO95" i="2"/>
  <c r="C96" i="2"/>
  <c r="E96" i="2"/>
  <c r="F96" i="2"/>
  <c r="G96" i="2"/>
  <c r="H96" i="2"/>
  <c r="I96" i="2"/>
  <c r="J96" i="2"/>
  <c r="K96" i="2"/>
  <c r="L96" i="2"/>
  <c r="M96" i="2"/>
  <c r="N96" i="2"/>
  <c r="O96"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C97" i="2"/>
  <c r="E97" i="2"/>
  <c r="F97" i="2"/>
  <c r="G97" i="2"/>
  <c r="H97" i="2"/>
  <c r="I97" i="2"/>
  <c r="J97" i="2"/>
  <c r="K97" i="2"/>
  <c r="L97" i="2"/>
  <c r="M97" i="2"/>
  <c r="N97" i="2"/>
  <c r="O97" i="2"/>
  <c r="P97" i="2"/>
  <c r="Q97" i="2"/>
  <c r="R97" i="2"/>
  <c r="S97" i="2"/>
  <c r="T97" i="2"/>
  <c r="U97" i="2"/>
  <c r="V97" i="2"/>
  <c r="W97" i="2"/>
  <c r="X97" i="2"/>
  <c r="Y97" i="2"/>
  <c r="Z97" i="2"/>
  <c r="AA97" i="2"/>
  <c r="AB97" i="2"/>
  <c r="AC97" i="2"/>
  <c r="AD97" i="2"/>
  <c r="AE97" i="2"/>
  <c r="AF97" i="2"/>
  <c r="AG97" i="2"/>
  <c r="AH97" i="2"/>
  <c r="AI97" i="2"/>
  <c r="AJ97" i="2"/>
  <c r="AK97" i="2"/>
  <c r="AL97" i="2"/>
  <c r="AM97" i="2"/>
  <c r="AN97" i="2"/>
  <c r="AO97" i="2"/>
  <c r="AP97" i="2"/>
  <c r="AQ97" i="2"/>
  <c r="AR97" i="2"/>
  <c r="AS97" i="2"/>
  <c r="AT97" i="2"/>
  <c r="AU97" i="2"/>
  <c r="AV97" i="2"/>
  <c r="AW97" i="2"/>
  <c r="AX97" i="2"/>
  <c r="AY97" i="2"/>
  <c r="AZ97" i="2"/>
  <c r="BA97" i="2"/>
  <c r="BB97" i="2"/>
  <c r="BC97" i="2"/>
  <c r="BD97" i="2"/>
  <c r="BE97" i="2"/>
  <c r="BF97" i="2"/>
  <c r="BG97" i="2"/>
  <c r="BH97" i="2"/>
  <c r="BI97" i="2"/>
  <c r="BJ97" i="2"/>
  <c r="BK97" i="2"/>
  <c r="BL97" i="2"/>
  <c r="BM97" i="2"/>
  <c r="BN97" i="2"/>
  <c r="BO97" i="2"/>
  <c r="C98" i="2"/>
  <c r="E98"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BN98" i="2"/>
  <c r="BO98" i="2"/>
  <c r="C99" i="2"/>
  <c r="E99" i="2"/>
  <c r="F99" i="2"/>
  <c r="G99" i="2"/>
  <c r="H99" i="2"/>
  <c r="I99" i="2"/>
  <c r="J99" i="2"/>
  <c r="K99" i="2"/>
  <c r="L99" i="2"/>
  <c r="M99" i="2"/>
  <c r="N99" i="2"/>
  <c r="O99" i="2"/>
  <c r="P99" i="2"/>
  <c r="Q99" i="2"/>
  <c r="R99" i="2"/>
  <c r="S99" i="2"/>
  <c r="T99" i="2"/>
  <c r="U99" i="2"/>
  <c r="V99" i="2"/>
  <c r="W99" i="2"/>
  <c r="X99" i="2"/>
  <c r="Y99" i="2"/>
  <c r="Z99" i="2"/>
  <c r="AA99" i="2"/>
  <c r="AB99" i="2"/>
  <c r="AC99" i="2"/>
  <c r="AD99" i="2"/>
  <c r="AE99" i="2"/>
  <c r="AF99" i="2"/>
  <c r="AG99" i="2"/>
  <c r="AH99" i="2"/>
  <c r="AI99" i="2"/>
  <c r="AJ99" i="2"/>
  <c r="AK99" i="2"/>
  <c r="AL99" i="2"/>
  <c r="AM99" i="2"/>
  <c r="AN99" i="2"/>
  <c r="AO99" i="2"/>
  <c r="AP99" i="2"/>
  <c r="AQ99" i="2"/>
  <c r="AR99" i="2"/>
  <c r="AS99" i="2"/>
  <c r="AT99" i="2"/>
  <c r="AU99" i="2"/>
  <c r="AV99" i="2"/>
  <c r="AW99" i="2"/>
  <c r="AX99" i="2"/>
  <c r="AY99" i="2"/>
  <c r="AZ99" i="2"/>
  <c r="BA99" i="2"/>
  <c r="BB99" i="2"/>
  <c r="BC99" i="2"/>
  <c r="BD99" i="2"/>
  <c r="BE99" i="2"/>
  <c r="BF99" i="2"/>
  <c r="BG99" i="2"/>
  <c r="BH99" i="2"/>
  <c r="BI99" i="2"/>
  <c r="BJ99" i="2"/>
  <c r="BK99" i="2"/>
  <c r="BL99" i="2"/>
  <c r="BM99" i="2"/>
  <c r="BN99" i="2"/>
  <c r="BO99" i="2"/>
  <c r="C100" i="2"/>
  <c r="E100"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AH100" i="2"/>
  <c r="AI100" i="2"/>
  <c r="AJ100" i="2"/>
  <c r="AK100" i="2"/>
  <c r="AL100" i="2"/>
  <c r="AM100" i="2"/>
  <c r="AN100" i="2"/>
  <c r="AO100" i="2"/>
  <c r="AP100" i="2"/>
  <c r="AQ100" i="2"/>
  <c r="AR100" i="2"/>
  <c r="AS100" i="2"/>
  <c r="AT100" i="2"/>
  <c r="AU100" i="2"/>
  <c r="AV100" i="2"/>
  <c r="AW100" i="2"/>
  <c r="AX100" i="2"/>
  <c r="AY100" i="2"/>
  <c r="AZ100" i="2"/>
  <c r="BA100" i="2"/>
  <c r="BB100" i="2"/>
  <c r="BC100" i="2"/>
  <c r="BD100" i="2"/>
  <c r="BE100" i="2"/>
  <c r="BF100" i="2"/>
  <c r="BG100" i="2"/>
  <c r="BH100" i="2"/>
  <c r="BI100" i="2"/>
  <c r="BJ100" i="2"/>
  <c r="BK100" i="2"/>
  <c r="BL100" i="2"/>
  <c r="BM100" i="2"/>
  <c r="BN100" i="2"/>
  <c r="BO100" i="2"/>
  <c r="C101" i="2"/>
  <c r="E101" i="2"/>
  <c r="F101" i="2"/>
  <c r="G101" i="2"/>
  <c r="H101" i="2"/>
  <c r="I101" i="2"/>
  <c r="J101" i="2"/>
  <c r="K101" i="2"/>
  <c r="L101" i="2"/>
  <c r="M101" i="2"/>
  <c r="N101" i="2"/>
  <c r="O101" i="2"/>
  <c r="P101" i="2"/>
  <c r="Q101" i="2"/>
  <c r="R101" i="2"/>
  <c r="S101" i="2"/>
  <c r="T101" i="2"/>
  <c r="U101" i="2"/>
  <c r="V101" i="2"/>
  <c r="W101" i="2"/>
  <c r="X101" i="2"/>
  <c r="Y101" i="2"/>
  <c r="Z101" i="2"/>
  <c r="AA101" i="2"/>
  <c r="AB101" i="2"/>
  <c r="AC101" i="2"/>
  <c r="AD101" i="2"/>
  <c r="AE101" i="2"/>
  <c r="AF101" i="2"/>
  <c r="AG101" i="2"/>
  <c r="AH101" i="2"/>
  <c r="AI101" i="2"/>
  <c r="AJ101" i="2"/>
  <c r="AK101" i="2"/>
  <c r="AL101" i="2"/>
  <c r="AM101" i="2"/>
  <c r="AN101" i="2"/>
  <c r="AO101" i="2"/>
  <c r="AP101" i="2"/>
  <c r="AQ101" i="2"/>
  <c r="AR101" i="2"/>
  <c r="AS101" i="2"/>
  <c r="AT101" i="2"/>
  <c r="AU101" i="2"/>
  <c r="AV101" i="2"/>
  <c r="AW101" i="2"/>
  <c r="AX101" i="2"/>
  <c r="AY101" i="2"/>
  <c r="AZ101" i="2"/>
  <c r="BA101" i="2"/>
  <c r="BB101" i="2"/>
  <c r="BC101" i="2"/>
  <c r="BD101" i="2"/>
  <c r="BE101" i="2"/>
  <c r="BF101" i="2"/>
  <c r="BG101" i="2"/>
  <c r="BH101" i="2"/>
  <c r="BI101" i="2"/>
  <c r="BJ101" i="2"/>
  <c r="BK101" i="2"/>
  <c r="BL101" i="2"/>
  <c r="BM101" i="2"/>
  <c r="BN101" i="2"/>
  <c r="BO101" i="2"/>
  <c r="C102" i="2"/>
  <c r="E102" i="2"/>
  <c r="F102" i="2"/>
  <c r="G102" i="2"/>
  <c r="H102" i="2"/>
  <c r="I102" i="2"/>
  <c r="J102" i="2"/>
  <c r="K102" i="2"/>
  <c r="L102" i="2"/>
  <c r="M102" i="2"/>
  <c r="N102" i="2"/>
  <c r="O102" i="2"/>
  <c r="P102" i="2"/>
  <c r="Q102" i="2"/>
  <c r="R102" i="2"/>
  <c r="S102" i="2"/>
  <c r="T102" i="2"/>
  <c r="U102" i="2"/>
  <c r="V102" i="2"/>
  <c r="W102" i="2"/>
  <c r="X102" i="2"/>
  <c r="Y102" i="2"/>
  <c r="Z102" i="2"/>
  <c r="AA102" i="2"/>
  <c r="AB102" i="2"/>
  <c r="AC102" i="2"/>
  <c r="AD102" i="2"/>
  <c r="AE102" i="2"/>
  <c r="AF102" i="2"/>
  <c r="AG102" i="2"/>
  <c r="AH102" i="2"/>
  <c r="AI102" i="2"/>
  <c r="AJ102" i="2"/>
  <c r="AK102" i="2"/>
  <c r="AL102" i="2"/>
  <c r="AM102" i="2"/>
  <c r="AN102" i="2"/>
  <c r="AO102" i="2"/>
  <c r="AP102" i="2"/>
  <c r="AQ102" i="2"/>
  <c r="AR102" i="2"/>
  <c r="AS102" i="2"/>
  <c r="AT102" i="2"/>
  <c r="AU102" i="2"/>
  <c r="AV102" i="2"/>
  <c r="AW102" i="2"/>
  <c r="AX102" i="2"/>
  <c r="AY102" i="2"/>
  <c r="AZ102" i="2"/>
  <c r="BA102" i="2"/>
  <c r="BB102" i="2"/>
  <c r="BC102" i="2"/>
  <c r="BD102" i="2"/>
  <c r="BE102" i="2"/>
  <c r="BF102" i="2"/>
  <c r="BG102" i="2"/>
  <c r="BH102" i="2"/>
  <c r="BI102" i="2"/>
  <c r="BJ102" i="2"/>
  <c r="BK102" i="2"/>
  <c r="BL102" i="2"/>
  <c r="BM102" i="2"/>
  <c r="BN102" i="2"/>
  <c r="BO102" i="2"/>
  <c r="C103" i="2"/>
  <c r="E103" i="2"/>
  <c r="F103" i="2"/>
  <c r="G103" i="2"/>
  <c r="H103" i="2"/>
  <c r="I103" i="2"/>
  <c r="J103" i="2"/>
  <c r="K103" i="2"/>
  <c r="L103" i="2"/>
  <c r="M103" i="2"/>
  <c r="N103" i="2"/>
  <c r="O103" i="2"/>
  <c r="P103" i="2"/>
  <c r="Q103" i="2"/>
  <c r="R103" i="2"/>
  <c r="S103" i="2"/>
  <c r="T103" i="2"/>
  <c r="U103" i="2"/>
  <c r="V103" i="2"/>
  <c r="W103" i="2"/>
  <c r="X103" i="2"/>
  <c r="Y103" i="2"/>
  <c r="Z103" i="2"/>
  <c r="AA103" i="2"/>
  <c r="AB103" i="2"/>
  <c r="AC103" i="2"/>
  <c r="AD103" i="2"/>
  <c r="AE103" i="2"/>
  <c r="AF103" i="2"/>
  <c r="AG103" i="2"/>
  <c r="AH103" i="2"/>
  <c r="AI103" i="2"/>
  <c r="AJ103" i="2"/>
  <c r="AK103" i="2"/>
  <c r="AL103" i="2"/>
  <c r="AM103" i="2"/>
  <c r="AN103" i="2"/>
  <c r="AO103" i="2"/>
  <c r="AP103" i="2"/>
  <c r="AQ103" i="2"/>
  <c r="AR103" i="2"/>
  <c r="AS103" i="2"/>
  <c r="AT103" i="2"/>
  <c r="AU103" i="2"/>
  <c r="AV103" i="2"/>
  <c r="AW103" i="2"/>
  <c r="AX103" i="2"/>
  <c r="AY103" i="2"/>
  <c r="AZ103" i="2"/>
  <c r="BA103" i="2"/>
  <c r="BB103" i="2"/>
  <c r="BC103" i="2"/>
  <c r="BD103" i="2"/>
  <c r="BE103" i="2"/>
  <c r="BF103" i="2"/>
  <c r="BG103" i="2"/>
  <c r="BH103" i="2"/>
  <c r="BI103" i="2"/>
  <c r="BJ103" i="2"/>
  <c r="BK103" i="2"/>
  <c r="BL103" i="2"/>
  <c r="BM103" i="2"/>
  <c r="BN103" i="2"/>
  <c r="BO103" i="2"/>
  <c r="C104" i="2"/>
  <c r="E104" i="2"/>
  <c r="F104" i="2"/>
  <c r="G104" i="2"/>
  <c r="H104" i="2"/>
  <c r="I104" i="2"/>
  <c r="J104" i="2"/>
  <c r="K104" i="2"/>
  <c r="L104" i="2"/>
  <c r="M104" i="2"/>
  <c r="N104" i="2"/>
  <c r="O104" i="2"/>
  <c r="P104" i="2"/>
  <c r="Q104" i="2"/>
  <c r="R104" i="2"/>
  <c r="S104" i="2"/>
  <c r="T104" i="2"/>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A104" i="2"/>
  <c r="BB104" i="2"/>
  <c r="BC104" i="2"/>
  <c r="BD104" i="2"/>
  <c r="BE104" i="2"/>
  <c r="BF104" i="2"/>
  <c r="BG104" i="2"/>
  <c r="BH104" i="2"/>
  <c r="BI104" i="2"/>
  <c r="BJ104" i="2"/>
  <c r="BK104" i="2"/>
  <c r="BL104" i="2"/>
  <c r="BM104" i="2"/>
  <c r="BN104" i="2"/>
  <c r="BO104" i="2"/>
  <c r="C105" i="2"/>
  <c r="E105" i="2"/>
  <c r="F105" i="2"/>
  <c r="G105" i="2"/>
  <c r="H105" i="2"/>
  <c r="I105" i="2"/>
  <c r="J105" i="2"/>
  <c r="K105" i="2"/>
  <c r="L105" i="2"/>
  <c r="M105" i="2"/>
  <c r="N105" i="2"/>
  <c r="O105" i="2"/>
  <c r="P105" i="2"/>
  <c r="Q105" i="2"/>
  <c r="R105" i="2"/>
  <c r="S105" i="2"/>
  <c r="T105" i="2"/>
  <c r="U105" i="2"/>
  <c r="V105" i="2"/>
  <c r="W105" i="2"/>
  <c r="X105" i="2"/>
  <c r="Y105" i="2"/>
  <c r="Z105" i="2"/>
  <c r="AA105" i="2"/>
  <c r="AB105" i="2"/>
  <c r="AC105" i="2"/>
  <c r="AD105" i="2"/>
  <c r="AE105" i="2"/>
  <c r="AF105" i="2"/>
  <c r="AG105" i="2"/>
  <c r="AH105" i="2"/>
  <c r="AI105" i="2"/>
  <c r="AJ105" i="2"/>
  <c r="AK105" i="2"/>
  <c r="AL105" i="2"/>
  <c r="AM105" i="2"/>
  <c r="AN105" i="2"/>
  <c r="AO105" i="2"/>
  <c r="AP105" i="2"/>
  <c r="AQ105" i="2"/>
  <c r="AR105" i="2"/>
  <c r="AS105" i="2"/>
  <c r="AT105" i="2"/>
  <c r="AU105" i="2"/>
  <c r="AV105" i="2"/>
  <c r="AW105" i="2"/>
  <c r="AX105" i="2"/>
  <c r="AY105" i="2"/>
  <c r="AZ105" i="2"/>
  <c r="BA105" i="2"/>
  <c r="BB105" i="2"/>
  <c r="BC105" i="2"/>
  <c r="BD105" i="2"/>
  <c r="BE105" i="2"/>
  <c r="BF105" i="2"/>
  <c r="BG105" i="2"/>
  <c r="BH105" i="2"/>
  <c r="BI105" i="2"/>
  <c r="BJ105" i="2"/>
  <c r="BK105" i="2"/>
  <c r="BL105" i="2"/>
  <c r="BM105" i="2"/>
  <c r="BN105" i="2"/>
  <c r="BO105" i="2"/>
  <c r="C106" i="2"/>
  <c r="E106" i="2"/>
  <c r="F106" i="2"/>
  <c r="G106" i="2"/>
  <c r="H106" i="2"/>
  <c r="I106" i="2"/>
  <c r="J106" i="2"/>
  <c r="K106" i="2"/>
  <c r="L106" i="2"/>
  <c r="M106" i="2"/>
  <c r="N106" i="2"/>
  <c r="O106" i="2"/>
  <c r="P106" i="2"/>
  <c r="Q106" i="2"/>
  <c r="R106" i="2"/>
  <c r="S106" i="2"/>
  <c r="T106" i="2"/>
  <c r="U106" i="2"/>
  <c r="V106" i="2"/>
  <c r="W106" i="2"/>
  <c r="X106" i="2"/>
  <c r="Y106" i="2"/>
  <c r="Z106" i="2"/>
  <c r="AA106" i="2"/>
  <c r="AB106" i="2"/>
  <c r="AC106" i="2"/>
  <c r="AD106" i="2"/>
  <c r="AE106" i="2"/>
  <c r="AF106" i="2"/>
  <c r="AG106" i="2"/>
  <c r="AH106" i="2"/>
  <c r="AI106" i="2"/>
  <c r="AJ106" i="2"/>
  <c r="AK106" i="2"/>
  <c r="AL106" i="2"/>
  <c r="AM106" i="2"/>
  <c r="AN106" i="2"/>
  <c r="AO106" i="2"/>
  <c r="AP106" i="2"/>
  <c r="AQ106" i="2"/>
  <c r="AR106" i="2"/>
  <c r="AS106" i="2"/>
  <c r="AT106" i="2"/>
  <c r="AU106" i="2"/>
  <c r="AV106" i="2"/>
  <c r="AW106" i="2"/>
  <c r="AX106" i="2"/>
  <c r="AY106" i="2"/>
  <c r="AZ106" i="2"/>
  <c r="BA106" i="2"/>
  <c r="BB106" i="2"/>
  <c r="BC106" i="2"/>
  <c r="BD106" i="2"/>
  <c r="BE106" i="2"/>
  <c r="BF106" i="2"/>
  <c r="BG106" i="2"/>
  <c r="BH106" i="2"/>
  <c r="BI106" i="2"/>
  <c r="BJ106" i="2"/>
  <c r="BK106" i="2"/>
  <c r="BL106" i="2"/>
  <c r="BM106" i="2"/>
  <c r="BN106" i="2"/>
  <c r="BO106" i="2"/>
  <c r="C107" i="2"/>
  <c r="E107" i="2"/>
  <c r="F107" i="2"/>
  <c r="G107" i="2"/>
  <c r="H107" i="2"/>
  <c r="I107" i="2"/>
  <c r="J107" i="2"/>
  <c r="K107" i="2"/>
  <c r="L107" i="2"/>
  <c r="M107" i="2"/>
  <c r="N107" i="2"/>
  <c r="O107" i="2"/>
  <c r="P107" i="2"/>
  <c r="Q107" i="2"/>
  <c r="R107" i="2"/>
  <c r="S107" i="2"/>
  <c r="T107" i="2"/>
  <c r="U107" i="2"/>
  <c r="V107" i="2"/>
  <c r="W107" i="2"/>
  <c r="X107" i="2"/>
  <c r="Y107" i="2"/>
  <c r="Z107" i="2"/>
  <c r="AA107" i="2"/>
  <c r="AB107" i="2"/>
  <c r="AC107" i="2"/>
  <c r="AD107" i="2"/>
  <c r="AE107" i="2"/>
  <c r="AF107" i="2"/>
  <c r="AG107" i="2"/>
  <c r="AH107" i="2"/>
  <c r="AI107" i="2"/>
  <c r="AJ107" i="2"/>
  <c r="AK107" i="2"/>
  <c r="AL107" i="2"/>
  <c r="AM107" i="2"/>
  <c r="AN107" i="2"/>
  <c r="AO107" i="2"/>
  <c r="AP107" i="2"/>
  <c r="AQ107" i="2"/>
  <c r="AR107" i="2"/>
  <c r="AS107" i="2"/>
  <c r="AT107" i="2"/>
  <c r="AU107" i="2"/>
  <c r="AV107" i="2"/>
  <c r="AW107" i="2"/>
  <c r="AX107" i="2"/>
  <c r="AY107" i="2"/>
  <c r="AZ107" i="2"/>
  <c r="BA107" i="2"/>
  <c r="BB107" i="2"/>
  <c r="BC107" i="2"/>
  <c r="BD107" i="2"/>
  <c r="BE107" i="2"/>
  <c r="BF107" i="2"/>
  <c r="BG107" i="2"/>
  <c r="BH107" i="2"/>
  <c r="BI107" i="2"/>
  <c r="BJ107" i="2"/>
  <c r="BK107" i="2"/>
  <c r="BL107" i="2"/>
  <c r="BM107" i="2"/>
  <c r="BN107" i="2"/>
  <c r="BO107" i="2"/>
  <c r="C108" i="2"/>
  <c r="E108" i="2"/>
  <c r="F108" i="2"/>
  <c r="G108" i="2"/>
  <c r="H108" i="2"/>
  <c r="I108" i="2"/>
  <c r="J108" i="2"/>
  <c r="K108" i="2"/>
  <c r="L108" i="2"/>
  <c r="M108" i="2"/>
  <c r="N108" i="2"/>
  <c r="O108" i="2"/>
  <c r="P108" i="2"/>
  <c r="Q108" i="2"/>
  <c r="R108" i="2"/>
  <c r="S108" i="2"/>
  <c r="T108" i="2"/>
  <c r="U108" i="2"/>
  <c r="V108" i="2"/>
  <c r="W108" i="2"/>
  <c r="X108" i="2"/>
  <c r="Y108" i="2"/>
  <c r="Z108" i="2"/>
  <c r="AA108" i="2"/>
  <c r="AB108" i="2"/>
  <c r="AC108" i="2"/>
  <c r="AD108" i="2"/>
  <c r="AE108" i="2"/>
  <c r="AF108" i="2"/>
  <c r="AG108" i="2"/>
  <c r="AH108" i="2"/>
  <c r="AI108" i="2"/>
  <c r="AJ108" i="2"/>
  <c r="AK108" i="2"/>
  <c r="AL108" i="2"/>
  <c r="AM108" i="2"/>
  <c r="AN108" i="2"/>
  <c r="AO108" i="2"/>
  <c r="AP108" i="2"/>
  <c r="AQ108" i="2"/>
  <c r="AR108" i="2"/>
  <c r="AS108" i="2"/>
  <c r="AT108" i="2"/>
  <c r="AU108" i="2"/>
  <c r="AV108" i="2"/>
  <c r="AW108" i="2"/>
  <c r="AX108" i="2"/>
  <c r="AY108" i="2"/>
  <c r="AZ108" i="2"/>
  <c r="BA108" i="2"/>
  <c r="BB108" i="2"/>
  <c r="BC108" i="2"/>
  <c r="BD108" i="2"/>
  <c r="BE108" i="2"/>
  <c r="BF108" i="2"/>
  <c r="BG108" i="2"/>
  <c r="BH108" i="2"/>
  <c r="BI108" i="2"/>
  <c r="BJ108" i="2"/>
  <c r="BK108" i="2"/>
  <c r="BL108" i="2"/>
  <c r="BM108" i="2"/>
  <c r="BN108" i="2"/>
  <c r="BO108" i="2"/>
  <c r="C109" i="2"/>
  <c r="E109" i="2"/>
  <c r="F109" i="2"/>
  <c r="G109" i="2"/>
  <c r="H109" i="2"/>
  <c r="I109" i="2"/>
  <c r="J109" i="2"/>
  <c r="K109" i="2"/>
  <c r="L109" i="2"/>
  <c r="M109" i="2"/>
  <c r="N109" i="2"/>
  <c r="O109" i="2"/>
  <c r="P109" i="2"/>
  <c r="Q109" i="2"/>
  <c r="R109" i="2"/>
  <c r="S109" i="2"/>
  <c r="T109" i="2"/>
  <c r="U109" i="2"/>
  <c r="V109" i="2"/>
  <c r="W109" i="2"/>
  <c r="X109" i="2"/>
  <c r="Y109" i="2"/>
  <c r="Z109" i="2"/>
  <c r="AA109" i="2"/>
  <c r="AB109" i="2"/>
  <c r="AC109" i="2"/>
  <c r="AD109" i="2"/>
  <c r="AE109" i="2"/>
  <c r="AF109" i="2"/>
  <c r="AG109" i="2"/>
  <c r="AH109" i="2"/>
  <c r="AI109" i="2"/>
  <c r="AJ109" i="2"/>
  <c r="AK109" i="2"/>
  <c r="AL109" i="2"/>
  <c r="AM109" i="2"/>
  <c r="AN109" i="2"/>
  <c r="AO109" i="2"/>
  <c r="AP109" i="2"/>
  <c r="AQ109" i="2"/>
  <c r="AR109" i="2"/>
  <c r="AS109" i="2"/>
  <c r="AT109" i="2"/>
  <c r="AU109" i="2"/>
  <c r="AV109" i="2"/>
  <c r="AW109" i="2"/>
  <c r="AX109" i="2"/>
  <c r="AY109" i="2"/>
  <c r="AZ109" i="2"/>
  <c r="BA109" i="2"/>
  <c r="BB109" i="2"/>
  <c r="BC109" i="2"/>
  <c r="BD109" i="2"/>
  <c r="BE109" i="2"/>
  <c r="BF109" i="2"/>
  <c r="BG109" i="2"/>
  <c r="BH109" i="2"/>
  <c r="BI109" i="2"/>
  <c r="BJ109" i="2"/>
  <c r="BK109" i="2"/>
  <c r="BL109" i="2"/>
  <c r="BM109" i="2"/>
  <c r="BN109" i="2"/>
  <c r="BO109" i="2"/>
  <c r="C110" i="2"/>
  <c r="E110" i="2"/>
  <c r="F110" i="2"/>
  <c r="G110" i="2"/>
  <c r="H110" i="2"/>
  <c r="I110" i="2"/>
  <c r="J110" i="2"/>
  <c r="K110" i="2"/>
  <c r="L110" i="2"/>
  <c r="M110" i="2"/>
  <c r="N110" i="2"/>
  <c r="O110" i="2"/>
  <c r="P110" i="2"/>
  <c r="Q110" i="2"/>
  <c r="R110" i="2"/>
  <c r="S110" i="2"/>
  <c r="T110" i="2"/>
  <c r="U110" i="2"/>
  <c r="V110" i="2"/>
  <c r="W110" i="2"/>
  <c r="X110" i="2"/>
  <c r="Y110" i="2"/>
  <c r="Z110" i="2"/>
  <c r="AA110" i="2"/>
  <c r="AB110" i="2"/>
  <c r="AC110" i="2"/>
  <c r="AD110" i="2"/>
  <c r="AE110" i="2"/>
  <c r="AF110" i="2"/>
  <c r="AG110" i="2"/>
  <c r="AH110" i="2"/>
  <c r="AI110" i="2"/>
  <c r="AJ110" i="2"/>
  <c r="AK110" i="2"/>
  <c r="AL110" i="2"/>
  <c r="AM110" i="2"/>
  <c r="AN110" i="2"/>
  <c r="AO110" i="2"/>
  <c r="AP110" i="2"/>
  <c r="AQ110" i="2"/>
  <c r="AR110" i="2"/>
  <c r="AS110" i="2"/>
  <c r="AT110" i="2"/>
  <c r="AU110" i="2"/>
  <c r="AV110" i="2"/>
  <c r="AW110" i="2"/>
  <c r="AX110" i="2"/>
  <c r="AY110" i="2"/>
  <c r="AZ110" i="2"/>
  <c r="BA110" i="2"/>
  <c r="BB110" i="2"/>
  <c r="BC110" i="2"/>
  <c r="BD110" i="2"/>
  <c r="BE110" i="2"/>
  <c r="BF110" i="2"/>
  <c r="BG110" i="2"/>
  <c r="BH110" i="2"/>
  <c r="BI110" i="2"/>
  <c r="BJ110" i="2"/>
  <c r="BK110" i="2"/>
  <c r="BL110" i="2"/>
  <c r="BM110" i="2"/>
  <c r="BN110" i="2"/>
  <c r="BO110" i="2"/>
  <c r="C111" i="2"/>
  <c r="E111" i="2"/>
  <c r="F111" i="2"/>
  <c r="G111" i="2"/>
  <c r="H111" i="2"/>
  <c r="I111" i="2"/>
  <c r="J111" i="2"/>
  <c r="K111" i="2"/>
  <c r="L111" i="2"/>
  <c r="M111" i="2"/>
  <c r="N111" i="2"/>
  <c r="O111" i="2"/>
  <c r="P111" i="2"/>
  <c r="Q111" i="2"/>
  <c r="R111" i="2"/>
  <c r="S111" i="2"/>
  <c r="T111" i="2"/>
  <c r="U111" i="2"/>
  <c r="V111" i="2"/>
  <c r="W111" i="2"/>
  <c r="X111" i="2"/>
  <c r="Y111" i="2"/>
  <c r="Z111" i="2"/>
  <c r="AA111" i="2"/>
  <c r="AB111" i="2"/>
  <c r="AC111" i="2"/>
  <c r="AD111" i="2"/>
  <c r="AE111" i="2"/>
  <c r="AF111" i="2"/>
  <c r="AG111" i="2"/>
  <c r="AH111" i="2"/>
  <c r="AI111" i="2"/>
  <c r="AJ111" i="2"/>
  <c r="AK111" i="2"/>
  <c r="AL111" i="2"/>
  <c r="AM111" i="2"/>
  <c r="AN111" i="2"/>
  <c r="AO111" i="2"/>
  <c r="AP111" i="2"/>
  <c r="AQ111" i="2"/>
  <c r="AR111" i="2"/>
  <c r="AS111" i="2"/>
  <c r="AT111" i="2"/>
  <c r="AU111" i="2"/>
  <c r="AV111" i="2"/>
  <c r="AW111" i="2"/>
  <c r="AX111" i="2"/>
  <c r="AY111" i="2"/>
  <c r="AZ111" i="2"/>
  <c r="BA111" i="2"/>
  <c r="BB111" i="2"/>
  <c r="BC111" i="2"/>
  <c r="BD111" i="2"/>
  <c r="BE111" i="2"/>
  <c r="BF111" i="2"/>
  <c r="BG111" i="2"/>
  <c r="BH111" i="2"/>
  <c r="BI111" i="2"/>
  <c r="BJ111" i="2"/>
  <c r="BK111" i="2"/>
  <c r="BL111" i="2"/>
  <c r="BM111" i="2"/>
  <c r="BN111" i="2"/>
  <c r="BO111" i="2"/>
  <c r="C112" i="2"/>
  <c r="E112" i="2"/>
  <c r="F112" i="2"/>
  <c r="G112" i="2"/>
  <c r="H112" i="2"/>
  <c r="I112" i="2"/>
  <c r="J112" i="2"/>
  <c r="K112" i="2"/>
  <c r="L112" i="2"/>
  <c r="M112" i="2"/>
  <c r="N112" i="2"/>
  <c r="O112" i="2"/>
  <c r="P112" i="2"/>
  <c r="Q112" i="2"/>
  <c r="R112" i="2"/>
  <c r="S112" i="2"/>
  <c r="T112" i="2"/>
  <c r="U112" i="2"/>
  <c r="V112" i="2"/>
  <c r="W112" i="2"/>
  <c r="X112" i="2"/>
  <c r="Y112" i="2"/>
  <c r="Z112" i="2"/>
  <c r="AA112" i="2"/>
  <c r="AB112" i="2"/>
  <c r="AC112" i="2"/>
  <c r="AD112" i="2"/>
  <c r="AE112" i="2"/>
  <c r="AF112" i="2"/>
  <c r="AG112" i="2"/>
  <c r="AH112" i="2"/>
  <c r="AI112" i="2"/>
  <c r="AJ112" i="2"/>
  <c r="AK112" i="2"/>
  <c r="AL112" i="2"/>
  <c r="AM112" i="2"/>
  <c r="AN112" i="2"/>
  <c r="AO112" i="2"/>
  <c r="AP112" i="2"/>
  <c r="AQ112" i="2"/>
  <c r="AR112" i="2"/>
  <c r="AS112" i="2"/>
  <c r="AT112" i="2"/>
  <c r="AU112" i="2"/>
  <c r="AV112" i="2"/>
  <c r="AW112" i="2"/>
  <c r="AX112" i="2"/>
  <c r="AY112" i="2"/>
  <c r="AZ112" i="2"/>
  <c r="BA112" i="2"/>
  <c r="BB112" i="2"/>
  <c r="BC112" i="2"/>
  <c r="BD112" i="2"/>
  <c r="BE112" i="2"/>
  <c r="BF112" i="2"/>
  <c r="BG112" i="2"/>
  <c r="BH112" i="2"/>
  <c r="BI112" i="2"/>
  <c r="BJ112" i="2"/>
  <c r="BK112" i="2"/>
  <c r="BL112" i="2"/>
  <c r="BM112" i="2"/>
  <c r="BN112" i="2"/>
  <c r="BO112" i="2"/>
  <c r="C113" i="2"/>
  <c r="E113" i="2"/>
  <c r="F113" i="2"/>
  <c r="G113" i="2"/>
  <c r="H113" i="2"/>
  <c r="I113" i="2"/>
  <c r="J113" i="2"/>
  <c r="K113" i="2"/>
  <c r="L113" i="2"/>
  <c r="M113" i="2"/>
  <c r="N113" i="2"/>
  <c r="O113" i="2"/>
  <c r="P113" i="2"/>
  <c r="Q113" i="2"/>
  <c r="R113" i="2"/>
  <c r="S113" i="2"/>
  <c r="T113" i="2"/>
  <c r="U113" i="2"/>
  <c r="V113" i="2"/>
  <c r="W113" i="2"/>
  <c r="X113" i="2"/>
  <c r="Y113" i="2"/>
  <c r="Z113" i="2"/>
  <c r="AA113" i="2"/>
  <c r="AA115" i="2"/>
  <c r="AB113" i="2"/>
  <c r="AC113" i="2"/>
  <c r="AD113" i="2"/>
  <c r="AE113" i="2"/>
  <c r="AF113" i="2"/>
  <c r="AG113" i="2"/>
  <c r="AH113" i="2"/>
  <c r="AI113" i="2"/>
  <c r="AJ113" i="2"/>
  <c r="AK113" i="2"/>
  <c r="AL113" i="2"/>
  <c r="AM113" i="2"/>
  <c r="AN113" i="2"/>
  <c r="AO113" i="2"/>
  <c r="AP113" i="2"/>
  <c r="AQ113" i="2"/>
  <c r="AR113" i="2"/>
  <c r="AS113" i="2"/>
  <c r="AT113" i="2"/>
  <c r="AU113" i="2"/>
  <c r="AV113" i="2"/>
  <c r="AW113" i="2"/>
  <c r="AX113" i="2"/>
  <c r="AY113" i="2"/>
  <c r="AZ113" i="2"/>
  <c r="BA113" i="2"/>
  <c r="BB113" i="2"/>
  <c r="BC113" i="2"/>
  <c r="BD113" i="2"/>
  <c r="BE113" i="2"/>
  <c r="BF113" i="2"/>
  <c r="BG113" i="2"/>
  <c r="BH113" i="2"/>
  <c r="BI113" i="2"/>
  <c r="BJ113" i="2"/>
  <c r="BK113" i="2"/>
  <c r="BL113" i="2"/>
  <c r="BM113" i="2"/>
  <c r="BN113" i="2"/>
  <c r="BO113" i="2"/>
  <c r="C114" i="2"/>
  <c r="E114" i="2"/>
  <c r="F114" i="2"/>
  <c r="G114" i="2"/>
  <c r="H114" i="2"/>
  <c r="I114" i="2"/>
  <c r="J114" i="2"/>
  <c r="K114" i="2"/>
  <c r="L114" i="2"/>
  <c r="M114" i="2"/>
  <c r="N114" i="2"/>
  <c r="O114" i="2"/>
  <c r="P114" i="2"/>
  <c r="Q114" i="2"/>
  <c r="R114" i="2"/>
  <c r="S114" i="2"/>
  <c r="T114" i="2"/>
  <c r="U114" i="2"/>
  <c r="V114" i="2"/>
  <c r="W114" i="2"/>
  <c r="X114" i="2"/>
  <c r="Y114" i="2"/>
  <c r="Z114" i="2"/>
  <c r="AA114" i="2"/>
  <c r="AB114" i="2"/>
  <c r="AC114" i="2"/>
  <c r="AD114" i="2"/>
  <c r="AE114" i="2"/>
  <c r="AF114" i="2"/>
  <c r="AG114" i="2"/>
  <c r="AH114" i="2"/>
  <c r="AI114" i="2"/>
  <c r="AJ114" i="2"/>
  <c r="AK114" i="2"/>
  <c r="AL114" i="2"/>
  <c r="AM114" i="2"/>
  <c r="AN114" i="2"/>
  <c r="AO114" i="2"/>
  <c r="AP114" i="2"/>
  <c r="AQ114" i="2"/>
  <c r="AQ115" i="2"/>
  <c r="AR114" i="2"/>
  <c r="AS114" i="2"/>
  <c r="AT114" i="2"/>
  <c r="AU114" i="2"/>
  <c r="AV114" i="2"/>
  <c r="AW114" i="2"/>
  <c r="AX114" i="2"/>
  <c r="AY114" i="2"/>
  <c r="AZ114" i="2"/>
  <c r="BA114" i="2"/>
  <c r="BB114" i="2"/>
  <c r="BC114" i="2"/>
  <c r="BD114" i="2"/>
  <c r="BE114" i="2"/>
  <c r="BF114" i="2"/>
  <c r="BG114" i="2"/>
  <c r="BH114" i="2"/>
  <c r="BI114" i="2"/>
  <c r="BJ114" i="2"/>
  <c r="BK114" i="2"/>
  <c r="BL114" i="2"/>
  <c r="BM114" i="2"/>
  <c r="BN114" i="2"/>
  <c r="BO114" i="2"/>
  <c r="F115" i="2"/>
  <c r="H115" i="2"/>
  <c r="J115" i="2"/>
  <c r="L115" i="2"/>
  <c r="N115" i="2"/>
  <c r="P115" i="2"/>
  <c r="R115" i="2"/>
  <c r="T115" i="2"/>
  <c r="V115" i="2"/>
  <c r="W115" i="2"/>
  <c r="X115" i="2"/>
  <c r="Z115" i="2"/>
  <c r="AB115" i="2"/>
  <c r="AD115" i="2"/>
  <c r="AE115" i="2"/>
  <c r="AF115" i="2"/>
  <c r="AH115" i="2"/>
  <c r="AI115" i="2"/>
  <c r="AJ115" i="2"/>
  <c r="AL115" i="2"/>
  <c r="AM115" i="2"/>
  <c r="AN115" i="2"/>
  <c r="AP115" i="2"/>
  <c r="AR115" i="2"/>
  <c r="AT115" i="2"/>
  <c r="AU115" i="2"/>
  <c r="AV115" i="2"/>
  <c r="AX115" i="2"/>
  <c r="AY115" i="2"/>
  <c r="AZ115" i="2"/>
  <c r="BB115" i="2"/>
  <c r="BC115" i="2"/>
  <c r="BD115" i="2"/>
  <c r="BF115" i="2"/>
  <c r="BG115" i="2"/>
  <c r="BH115" i="2"/>
  <c r="BJ115" i="2"/>
  <c r="BK115" i="2"/>
  <c r="BL115" i="2"/>
  <c r="BN115" i="2"/>
  <c r="BO115"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E184" i="2"/>
  <c r="F184" i="2"/>
  <c r="G184" i="2"/>
  <c r="H184" i="2"/>
  <c r="I184" i="2"/>
  <c r="J184" i="2"/>
  <c r="K184" i="2"/>
  <c r="L184" i="2"/>
  <c r="M184" i="2"/>
  <c r="N184" i="2"/>
  <c r="O184" i="2"/>
  <c r="P184" i="2"/>
  <c r="Q184" i="2"/>
  <c r="R184" i="2"/>
  <c r="S184" i="2"/>
  <c r="T184" i="2"/>
  <c r="U184" i="2"/>
  <c r="V184" i="2"/>
  <c r="W184" i="2"/>
  <c r="X184" i="2"/>
  <c r="Y184" i="2"/>
  <c r="Z184" i="2"/>
  <c r="AA184" i="2"/>
  <c r="AB184" i="2"/>
  <c r="AC184" i="2"/>
  <c r="AD184" i="2"/>
  <c r="AE184" i="2"/>
  <c r="AF184" i="2"/>
  <c r="AG184" i="2"/>
  <c r="AH184" i="2"/>
  <c r="AI184" i="2"/>
  <c r="AJ184" i="2"/>
  <c r="AK184" i="2"/>
  <c r="AL184" i="2"/>
  <c r="AM184" i="2"/>
  <c r="AN184" i="2"/>
  <c r="AO184" i="2"/>
  <c r="AP184" i="2"/>
  <c r="AQ184" i="2"/>
  <c r="AR184" i="2"/>
  <c r="AS184" i="2"/>
  <c r="AT184" i="2"/>
  <c r="AU184" i="2"/>
  <c r="AV184" i="2"/>
  <c r="AW184" i="2"/>
  <c r="AX184" i="2"/>
  <c r="AY184" i="2"/>
  <c r="AZ184" i="2"/>
  <c r="BA184" i="2"/>
  <c r="BB184" i="2"/>
  <c r="BC184" i="2"/>
  <c r="BD184" i="2"/>
  <c r="BE184" i="2"/>
  <c r="BF184" i="2"/>
  <c r="BG184" i="2"/>
  <c r="BH184" i="2"/>
  <c r="BI184" i="2"/>
  <c r="BJ184" i="2"/>
  <c r="BK184" i="2"/>
  <c r="BL184" i="2"/>
  <c r="BM184" i="2"/>
  <c r="BN184" i="2"/>
  <c r="BO184" i="2"/>
  <c r="E186" i="2"/>
  <c r="F186" i="2"/>
  <c r="F195" i="2"/>
  <c r="F199" i="2" s="1"/>
  <c r="G186" i="2"/>
  <c r="H186" i="2"/>
  <c r="I186" i="2"/>
  <c r="J186" i="2"/>
  <c r="J195" i="2" s="1"/>
  <c r="J199" i="2" s="1"/>
  <c r="K186" i="2"/>
  <c r="L186" i="2"/>
  <c r="L195" i="2" s="1"/>
  <c r="L199" i="2" s="1"/>
  <c r="M186" i="2"/>
  <c r="M195" i="2" s="1"/>
  <c r="M199" i="2" s="1"/>
  <c r="N186" i="2"/>
  <c r="N195" i="2"/>
  <c r="N199" i="2" s="1"/>
  <c r="O186" i="2"/>
  <c r="P186" i="2"/>
  <c r="Q186" i="2"/>
  <c r="R186" i="2"/>
  <c r="R195" i="2" s="1"/>
  <c r="R199" i="2" s="1"/>
  <c r="S186" i="2"/>
  <c r="T186" i="2"/>
  <c r="U186" i="2"/>
  <c r="U195" i="2"/>
  <c r="U199" i="2" s="1"/>
  <c r="V186" i="2"/>
  <c r="V195" i="2"/>
  <c r="V199" i="2" s="1"/>
  <c r="W186" i="2"/>
  <c r="X186" i="2"/>
  <c r="Y186" i="2"/>
  <c r="Z186" i="2"/>
  <c r="Z195" i="2" s="1"/>
  <c r="Z199" i="2" s="1"/>
  <c r="AA186" i="2"/>
  <c r="AB186" i="2"/>
  <c r="AB195" i="2" s="1"/>
  <c r="AB199" i="2" s="1"/>
  <c r="AC186" i="2"/>
  <c r="AC195" i="2" s="1"/>
  <c r="AC199" i="2" s="1"/>
  <c r="AD186" i="2"/>
  <c r="AD195" i="2"/>
  <c r="AE186" i="2"/>
  <c r="AE195" i="2" s="1"/>
  <c r="AF186" i="2"/>
  <c r="AG186" i="2"/>
  <c r="AH186" i="2"/>
  <c r="AH195" i="2" s="1"/>
  <c r="AH199" i="2" s="1"/>
  <c r="AI186" i="2"/>
  <c r="AJ186" i="2"/>
  <c r="AK186" i="2"/>
  <c r="AK195" i="2"/>
  <c r="AK199" i="2" s="1"/>
  <c r="AL186" i="2"/>
  <c r="AL195" i="2"/>
  <c r="AL199" i="2" s="1"/>
  <c r="AM186" i="2"/>
  <c r="AN186" i="2"/>
  <c r="AO186" i="2"/>
  <c r="AP186" i="2"/>
  <c r="AP195" i="2"/>
  <c r="AP199" i="2" s="1"/>
  <c r="AQ186" i="2"/>
  <c r="AR186" i="2"/>
  <c r="AS186" i="2"/>
  <c r="AS195" i="2" s="1"/>
  <c r="AS199" i="2" s="1"/>
  <c r="AT186" i="2"/>
  <c r="AT195" i="2"/>
  <c r="AU186" i="2"/>
  <c r="AV186" i="2"/>
  <c r="AW186" i="2"/>
  <c r="AW195" i="2" s="1"/>
  <c r="AW199" i="2" s="1"/>
  <c r="AX186" i="2"/>
  <c r="AX195" i="2" s="1"/>
  <c r="AX199" i="2" s="1"/>
  <c r="AY186" i="2"/>
  <c r="AZ186" i="2"/>
  <c r="BA186" i="2"/>
  <c r="BB186" i="2"/>
  <c r="BB195" i="2"/>
  <c r="BB199" i="2" s="1"/>
  <c r="BC186" i="2"/>
  <c r="BD186" i="2"/>
  <c r="BE186" i="2"/>
  <c r="BF186" i="2"/>
  <c r="BF195" i="2" s="1"/>
  <c r="BF199" i="2" s="1"/>
  <c r="BG186" i="2"/>
  <c r="BH186" i="2"/>
  <c r="BI186" i="2"/>
  <c r="BI195" i="2" s="1"/>
  <c r="BI199" i="2" s="1"/>
  <c r="BJ186" i="2"/>
  <c r="BJ195" i="2" s="1"/>
  <c r="BJ199" i="2" s="1"/>
  <c r="BK186" i="2"/>
  <c r="BL186" i="2"/>
  <c r="BM186" i="2"/>
  <c r="BN186" i="2"/>
  <c r="BN195" i="2"/>
  <c r="BN199" i="2" s="1"/>
  <c r="BO186" i="2"/>
  <c r="E187" i="2"/>
  <c r="F187" i="2"/>
  <c r="G187" i="2"/>
  <c r="H187" i="2"/>
  <c r="I187" i="2"/>
  <c r="J187" i="2"/>
  <c r="K187" i="2"/>
  <c r="L187" i="2"/>
  <c r="M187" i="2"/>
  <c r="N187" i="2"/>
  <c r="O187" i="2"/>
  <c r="P187" i="2"/>
  <c r="Q187" i="2"/>
  <c r="R187" i="2"/>
  <c r="S187" i="2"/>
  <c r="T187" i="2"/>
  <c r="U187" i="2"/>
  <c r="V187" i="2"/>
  <c r="W187" i="2"/>
  <c r="X187" i="2"/>
  <c r="Y187" i="2"/>
  <c r="Z187" i="2"/>
  <c r="AA187" i="2"/>
  <c r="AB187" i="2"/>
  <c r="AC187" i="2"/>
  <c r="AD187" i="2"/>
  <c r="AE187" i="2"/>
  <c r="AF187" i="2"/>
  <c r="AG187" i="2"/>
  <c r="AH187" i="2"/>
  <c r="AI187" i="2"/>
  <c r="AJ187" i="2"/>
  <c r="AK187" i="2"/>
  <c r="AL187" i="2"/>
  <c r="AM187" i="2"/>
  <c r="AN187" i="2"/>
  <c r="AO187" i="2"/>
  <c r="AP187" i="2"/>
  <c r="AQ187" i="2"/>
  <c r="AR187" i="2"/>
  <c r="AS187" i="2"/>
  <c r="AT187" i="2"/>
  <c r="AT193" i="2"/>
  <c r="AU187" i="2"/>
  <c r="AV187" i="2"/>
  <c r="AV193" i="2" s="1"/>
  <c r="AV203" i="2" s="1"/>
  <c r="AW187" i="2"/>
  <c r="AX187" i="2"/>
  <c r="AX193" i="2"/>
  <c r="AY187" i="2"/>
  <c r="AZ187" i="2"/>
  <c r="AZ193" i="2" s="1"/>
  <c r="BA187" i="2"/>
  <c r="BB187" i="2"/>
  <c r="BB193" i="2"/>
  <c r="BB205" i="2" s="1"/>
  <c r="BC187" i="2"/>
  <c r="BD187" i="2"/>
  <c r="BD193" i="2" s="1"/>
  <c r="BE187" i="2"/>
  <c r="BF187" i="2"/>
  <c r="BF193" i="2"/>
  <c r="BF205" i="2" s="1"/>
  <c r="BG187" i="2"/>
  <c r="BH187" i="2"/>
  <c r="BH193" i="2" s="1"/>
  <c r="BI187" i="2"/>
  <c r="BJ187" i="2"/>
  <c r="BJ193" i="2"/>
  <c r="BK187" i="2"/>
  <c r="BL187" i="2"/>
  <c r="BL193" i="2" s="1"/>
  <c r="BL203" i="2" s="1"/>
  <c r="BL13" i="2" s="1"/>
  <c r="BM187" i="2"/>
  <c r="BN187" i="2"/>
  <c r="BN193" i="2"/>
  <c r="BO187" i="2"/>
  <c r="E188" i="2"/>
  <c r="E194" i="2" s="1"/>
  <c r="F188" i="2"/>
  <c r="G188" i="2"/>
  <c r="G194" i="2"/>
  <c r="H188" i="2"/>
  <c r="H196" i="2"/>
  <c r="H200" i="2" s="1"/>
  <c r="I188" i="2"/>
  <c r="I194" i="2" s="1"/>
  <c r="J188" i="2"/>
  <c r="K188" i="2"/>
  <c r="L188" i="2"/>
  <c r="L196" i="2" s="1"/>
  <c r="L200" i="2" s="1"/>
  <c r="M188" i="2"/>
  <c r="M194" i="2"/>
  <c r="N188" i="2"/>
  <c r="O188" i="2"/>
  <c r="O194" i="2" s="1"/>
  <c r="P188" i="2"/>
  <c r="P196" i="2" s="1"/>
  <c r="P200" i="2" s="1"/>
  <c r="Q188" i="2"/>
  <c r="Q194" i="2" s="1"/>
  <c r="R188" i="2"/>
  <c r="S188" i="2"/>
  <c r="S194" i="2"/>
  <c r="T188" i="2"/>
  <c r="U188" i="2"/>
  <c r="U194" i="2" s="1"/>
  <c r="V188" i="2"/>
  <c r="W188" i="2"/>
  <c r="X188" i="2"/>
  <c r="Y188" i="2"/>
  <c r="Z188" i="2"/>
  <c r="AA188" i="2"/>
  <c r="AA196" i="2"/>
  <c r="AA200" i="2" s="1"/>
  <c r="AB188" i="2"/>
  <c r="AC188" i="2"/>
  <c r="AD188" i="2"/>
  <c r="AE188" i="2"/>
  <c r="AE196" i="2"/>
  <c r="AE200" i="2" s="1"/>
  <c r="AF188" i="2"/>
  <c r="AG188" i="2"/>
  <c r="AG194" i="2"/>
  <c r="AH188" i="2"/>
  <c r="AI188" i="2"/>
  <c r="AI194" i="2" s="1"/>
  <c r="AJ188" i="2"/>
  <c r="AK188" i="2"/>
  <c r="AK194" i="2"/>
  <c r="AL188" i="2"/>
  <c r="AM188" i="2"/>
  <c r="AN188" i="2"/>
  <c r="AO188" i="2"/>
  <c r="AP188" i="2"/>
  <c r="AQ188" i="2"/>
  <c r="AR188" i="2"/>
  <c r="AS188" i="2"/>
  <c r="AT188" i="2"/>
  <c r="AU188" i="2"/>
  <c r="AV188" i="2"/>
  <c r="AV196" i="2"/>
  <c r="AV200" i="2" s="1"/>
  <c r="AW188" i="2"/>
  <c r="AX188" i="2"/>
  <c r="AY188" i="2"/>
  <c r="AZ188" i="2"/>
  <c r="BA188" i="2"/>
  <c r="BB188" i="2"/>
  <c r="BC188" i="2"/>
  <c r="BD188" i="2"/>
  <c r="BD196" i="2"/>
  <c r="BD200" i="2" s="1"/>
  <c r="BE188" i="2"/>
  <c r="BF188" i="2"/>
  <c r="BG188" i="2"/>
  <c r="BH188" i="2"/>
  <c r="BI188" i="2"/>
  <c r="BJ188" i="2"/>
  <c r="BK188" i="2"/>
  <c r="BL188" i="2"/>
  <c r="BL196" i="2" s="1"/>
  <c r="BL200" i="2" s="1"/>
  <c r="BM188" i="2"/>
  <c r="BN188" i="2"/>
  <c r="BO188" i="2"/>
  <c r="E190" i="2"/>
  <c r="F190" i="2"/>
  <c r="G190" i="2"/>
  <c r="H190" i="2"/>
  <c r="I190" i="2"/>
  <c r="J190" i="2"/>
  <c r="K190" i="2"/>
  <c r="L190" i="2"/>
  <c r="M190" i="2"/>
  <c r="N190" i="2"/>
  <c r="O190" i="2"/>
  <c r="P190" i="2"/>
  <c r="Q190" i="2"/>
  <c r="R190" i="2"/>
  <c r="S190" i="2"/>
  <c r="T190" i="2"/>
  <c r="U190" i="2"/>
  <c r="V190" i="2"/>
  <c r="W190" i="2"/>
  <c r="X190" i="2"/>
  <c r="Y190" i="2"/>
  <c r="Z190" i="2"/>
  <c r="AA190" i="2"/>
  <c r="AB190" i="2"/>
  <c r="AC190" i="2"/>
  <c r="AD190" i="2"/>
  <c r="AE190" i="2"/>
  <c r="AF190" i="2"/>
  <c r="AG190" i="2"/>
  <c r="AH190" i="2"/>
  <c r="AI190" i="2"/>
  <c r="AJ190" i="2"/>
  <c r="AK190" i="2"/>
  <c r="AL190" i="2"/>
  <c r="AM190" i="2"/>
  <c r="AN190" i="2"/>
  <c r="AO190" i="2"/>
  <c r="AP190" i="2"/>
  <c r="AQ190" i="2"/>
  <c r="AR190" i="2"/>
  <c r="AS190" i="2"/>
  <c r="AT190" i="2"/>
  <c r="AU190" i="2"/>
  <c r="AV190" i="2"/>
  <c r="AW190" i="2"/>
  <c r="AX190" i="2"/>
  <c r="AY190" i="2"/>
  <c r="AZ190" i="2"/>
  <c r="BA190" i="2"/>
  <c r="BB190" i="2"/>
  <c r="BC190" i="2"/>
  <c r="BD190" i="2"/>
  <c r="BE190" i="2"/>
  <c r="BF190" i="2"/>
  <c r="BG190" i="2"/>
  <c r="BH190" i="2"/>
  <c r="BI190" i="2"/>
  <c r="BJ190" i="2"/>
  <c r="BK190" i="2"/>
  <c r="BL190" i="2"/>
  <c r="BM190" i="2"/>
  <c r="BN190" i="2"/>
  <c r="BO190" i="2"/>
  <c r="E193" i="2"/>
  <c r="F193" i="2"/>
  <c r="G193" i="2"/>
  <c r="H193" i="2"/>
  <c r="H205" i="2" s="1"/>
  <c r="H15" i="2" s="1"/>
  <c r="I193" i="2"/>
  <c r="I205" i="2" s="1"/>
  <c r="J193" i="2"/>
  <c r="J205" i="2" s="1"/>
  <c r="K193" i="2"/>
  <c r="L193" i="2"/>
  <c r="L203" i="2" s="1"/>
  <c r="L13" i="2" s="1"/>
  <c r="M193" i="2"/>
  <c r="N193" i="2"/>
  <c r="N203" i="2" s="1"/>
  <c r="O193" i="2"/>
  <c r="P193" i="2"/>
  <c r="P203" i="2" s="1"/>
  <c r="P13" i="2" s="1"/>
  <c r="Q193" i="2"/>
  <c r="Q203" i="2" s="1"/>
  <c r="R193" i="2"/>
  <c r="S193" i="2"/>
  <c r="T193" i="2"/>
  <c r="T205" i="2" s="1"/>
  <c r="T15" i="2" s="1"/>
  <c r="U193" i="2"/>
  <c r="V193" i="2"/>
  <c r="W193" i="2"/>
  <c r="X193" i="2"/>
  <c r="X205" i="2" s="1"/>
  <c r="Y193" i="2"/>
  <c r="Z193" i="2"/>
  <c r="AA193" i="2"/>
  <c r="AB193" i="2"/>
  <c r="AB205" i="2" s="1"/>
  <c r="AC193" i="2"/>
  <c r="AD193" i="2"/>
  <c r="AE193" i="2"/>
  <c r="AF193" i="2"/>
  <c r="AF203" i="2" s="1"/>
  <c r="AG193" i="2"/>
  <c r="AH193" i="2"/>
  <c r="AI193" i="2"/>
  <c r="AJ193" i="2"/>
  <c r="AJ203" i="2" s="1"/>
  <c r="AK193" i="2"/>
  <c r="AL193" i="2"/>
  <c r="AM193" i="2"/>
  <c r="AM205" i="2" s="1"/>
  <c r="AN193" i="2"/>
  <c r="AN205" i="2" s="1"/>
  <c r="AO193" i="2"/>
  <c r="AP193" i="2"/>
  <c r="AP203" i="2" s="1"/>
  <c r="AQ193" i="2"/>
  <c r="AQ203" i="2" s="1"/>
  <c r="AR193" i="2"/>
  <c r="AR203" i="2" s="1"/>
  <c r="AS193" i="2"/>
  <c r="AU193" i="2"/>
  <c r="AW193" i="2"/>
  <c r="AY193" i="2"/>
  <c r="BA193" i="2"/>
  <c r="BB203" i="2"/>
  <c r="BC193" i="2"/>
  <c r="BE193" i="2"/>
  <c r="BF203" i="2"/>
  <c r="BG193" i="2"/>
  <c r="BG203" i="2" s="1"/>
  <c r="BI193" i="2"/>
  <c r="BI205" i="2" s="1"/>
  <c r="BK193" i="2"/>
  <c r="BM193" i="2"/>
  <c r="BO193" i="2"/>
  <c r="BO205" i="2" s="1"/>
  <c r="F194" i="2"/>
  <c r="H194" i="2"/>
  <c r="J194" i="2"/>
  <c r="L194" i="2"/>
  <c r="N194" i="2"/>
  <c r="P194" i="2"/>
  <c r="R194" i="2"/>
  <c r="T194" i="2"/>
  <c r="V194" i="2"/>
  <c r="X194" i="2"/>
  <c r="Y194" i="2"/>
  <c r="Z194" i="2"/>
  <c r="AA194" i="2"/>
  <c r="AB194" i="2"/>
  <c r="AC194" i="2"/>
  <c r="AD194" i="2"/>
  <c r="AE194" i="2"/>
  <c r="AF194" i="2"/>
  <c r="AH194" i="2"/>
  <c r="AJ194" i="2"/>
  <c r="AL194" i="2"/>
  <c r="AN194" i="2"/>
  <c r="AO194" i="2"/>
  <c r="AP194" i="2"/>
  <c r="AQ194" i="2"/>
  <c r="AR194" i="2"/>
  <c r="AS194" i="2"/>
  <c r="AT194" i="2"/>
  <c r="AU194" i="2"/>
  <c r="AV194" i="2"/>
  <c r="AW194" i="2"/>
  <c r="AX194" i="2"/>
  <c r="AY194" i="2"/>
  <c r="AZ194" i="2"/>
  <c r="BA194" i="2"/>
  <c r="BB194" i="2"/>
  <c r="BC194" i="2"/>
  <c r="BD194" i="2"/>
  <c r="BE194" i="2"/>
  <c r="BF194" i="2"/>
  <c r="BG194" i="2"/>
  <c r="BH194" i="2"/>
  <c r="BI194" i="2"/>
  <c r="BJ194" i="2"/>
  <c r="BK194" i="2"/>
  <c r="BL194" i="2"/>
  <c r="BM194" i="2"/>
  <c r="BN194" i="2"/>
  <c r="BO194" i="2"/>
  <c r="E195" i="2"/>
  <c r="E199" i="2" s="1"/>
  <c r="H195" i="2"/>
  <c r="H199" i="2" s="1"/>
  <c r="I195" i="2"/>
  <c r="I199" i="2" s="1"/>
  <c r="K195" i="2"/>
  <c r="K199" i="2" s="1"/>
  <c r="P195" i="2"/>
  <c r="P199" i="2" s="1"/>
  <c r="Q195" i="2"/>
  <c r="Q199" i="2" s="1"/>
  <c r="S195" i="2"/>
  <c r="S199" i="2" s="1"/>
  <c r="T195" i="2"/>
  <c r="T199" i="2" s="1"/>
  <c r="W195" i="2"/>
  <c r="X195" i="2"/>
  <c r="X199" i="2" s="1"/>
  <c r="Y195" i="2"/>
  <c r="Y199" i="2" s="1"/>
  <c r="AA195" i="2"/>
  <c r="AA199" i="2" s="1"/>
  <c r="AF195" i="2"/>
  <c r="AF199" i="2" s="1"/>
  <c r="AG195" i="2"/>
  <c r="AG199" i="2" s="1"/>
  <c r="AI195" i="2"/>
  <c r="AI199" i="2" s="1"/>
  <c r="AJ195" i="2"/>
  <c r="AJ199" i="2" s="1"/>
  <c r="AM195" i="2"/>
  <c r="AM199" i="2" s="1"/>
  <c r="AN195" i="2"/>
  <c r="AN199" i="2" s="1"/>
  <c r="AO195" i="2"/>
  <c r="AO199" i="2" s="1"/>
  <c r="AQ195" i="2"/>
  <c r="AQ199" i="2" s="1"/>
  <c r="AR195" i="2"/>
  <c r="AR199" i="2" s="1"/>
  <c r="AU195" i="2"/>
  <c r="AU199" i="2" s="1"/>
  <c r="AV195" i="2"/>
  <c r="AV199" i="2" s="1"/>
  <c r="AY195" i="2"/>
  <c r="AY199" i="2" s="1"/>
  <c r="BA195" i="2"/>
  <c r="BA199" i="2" s="1"/>
  <c r="BC195" i="2"/>
  <c r="BC199" i="2" s="1"/>
  <c r="BD195" i="2"/>
  <c r="BD199" i="2" s="1"/>
  <c r="BE195" i="2"/>
  <c r="BE199" i="2" s="1"/>
  <c r="BG195" i="2"/>
  <c r="BG199" i="2" s="1"/>
  <c r="BH195" i="2"/>
  <c r="BH199" i="2" s="1"/>
  <c r="BK195" i="2"/>
  <c r="BK199" i="2" s="1"/>
  <c r="BL195" i="2"/>
  <c r="BL199" i="2" s="1"/>
  <c r="BM195" i="2"/>
  <c r="BM199" i="2" s="1"/>
  <c r="BO195" i="2"/>
  <c r="BO199" i="2" s="1"/>
  <c r="E196" i="2"/>
  <c r="E200" i="2" s="1"/>
  <c r="F196" i="2"/>
  <c r="F200" i="2" s="1"/>
  <c r="I196" i="2"/>
  <c r="I200" i="2" s="1"/>
  <c r="J196" i="2"/>
  <c r="J200" i="2" s="1"/>
  <c r="M196" i="2"/>
  <c r="M200" i="2" s="1"/>
  <c r="N196" i="2"/>
  <c r="N200" i="2" s="1"/>
  <c r="Q196" i="2"/>
  <c r="Q200" i="2" s="1"/>
  <c r="R196" i="2"/>
  <c r="R200" i="2" s="1"/>
  <c r="T196" i="2"/>
  <c r="T200" i="2" s="1"/>
  <c r="U196" i="2"/>
  <c r="U200" i="2" s="1"/>
  <c r="V196" i="2"/>
  <c r="V200" i="2" s="1"/>
  <c r="Y196" i="2"/>
  <c r="Y200" i="2" s="1"/>
  <c r="Z196" i="2"/>
  <c r="Z200" i="2" s="1"/>
  <c r="AB196" i="2"/>
  <c r="AB200" i="2" s="1"/>
  <c r="AD196" i="2"/>
  <c r="AD200" i="2" s="1"/>
  <c r="AF196" i="2"/>
  <c r="AF200" i="2" s="1"/>
  <c r="AG196" i="2"/>
  <c r="AG200" i="2" s="1"/>
  <c r="AH196" i="2"/>
  <c r="AH200" i="2" s="1"/>
  <c r="AJ196" i="2"/>
  <c r="AJ200" i="2" s="1"/>
  <c r="AK196" i="2"/>
  <c r="AK200" i="2" s="1"/>
  <c r="AL196" i="2"/>
  <c r="AL200" i="2" s="1"/>
  <c r="AO196" i="2"/>
  <c r="AO200" i="2" s="1"/>
  <c r="AP196" i="2"/>
  <c r="AP200" i="2" s="1"/>
  <c r="AQ196" i="2"/>
  <c r="AQ200" i="2" s="1"/>
  <c r="AS196" i="2"/>
  <c r="AS200" i="2" s="1"/>
  <c r="AT196" i="2"/>
  <c r="AT200" i="2" s="1"/>
  <c r="AU196" i="2"/>
  <c r="AU200" i="2" s="1"/>
  <c r="AW196" i="2"/>
  <c r="AW200" i="2" s="1"/>
  <c r="AX196" i="2"/>
  <c r="AX200" i="2" s="1"/>
  <c r="AY196" i="2"/>
  <c r="AY200" i="2" s="1"/>
  <c r="BA196" i="2"/>
  <c r="BB196" i="2"/>
  <c r="BB200" i="2" s="1"/>
  <c r="BC196" i="2"/>
  <c r="BC200" i="2" s="1"/>
  <c r="BE196" i="2"/>
  <c r="BE200" i="2" s="1"/>
  <c r="BF196" i="2"/>
  <c r="BF200" i="2" s="1"/>
  <c r="BG196" i="2"/>
  <c r="BG200" i="2" s="1"/>
  <c r="BI196" i="2"/>
  <c r="BI200" i="2" s="1"/>
  <c r="BJ196" i="2"/>
  <c r="BJ200" i="2" s="1"/>
  <c r="BK196" i="2"/>
  <c r="BK200" i="2" s="1"/>
  <c r="BM196" i="2"/>
  <c r="BM200" i="2" s="1"/>
  <c r="BN196" i="2"/>
  <c r="BN200" i="2" s="1"/>
  <c r="BO196" i="2"/>
  <c r="BO200" i="2" s="1"/>
  <c r="E197" i="2"/>
  <c r="E201" i="2" s="1"/>
  <c r="F197" i="2"/>
  <c r="F201" i="2" s="1"/>
  <c r="G197" i="2"/>
  <c r="G201" i="2" s="1"/>
  <c r="H197" i="2"/>
  <c r="H201" i="2" s="1"/>
  <c r="I197" i="2"/>
  <c r="I201" i="2" s="1"/>
  <c r="J197" i="2"/>
  <c r="J201" i="2" s="1"/>
  <c r="K197" i="2"/>
  <c r="K201" i="2" s="1"/>
  <c r="L197" i="2"/>
  <c r="L201" i="2" s="1"/>
  <c r="M197" i="2"/>
  <c r="M201" i="2" s="1"/>
  <c r="N197" i="2"/>
  <c r="N201" i="2" s="1"/>
  <c r="O197" i="2"/>
  <c r="O201" i="2" s="1"/>
  <c r="P197" i="2"/>
  <c r="P201" i="2" s="1"/>
  <c r="Q197" i="2"/>
  <c r="Q201" i="2" s="1"/>
  <c r="R197" i="2"/>
  <c r="R201" i="2" s="1"/>
  <c r="S197" i="2"/>
  <c r="S201" i="2" s="1"/>
  <c r="T197" i="2"/>
  <c r="T201" i="2" s="1"/>
  <c r="U197" i="2"/>
  <c r="U201" i="2" s="1"/>
  <c r="V197" i="2"/>
  <c r="V201" i="2" s="1"/>
  <c r="W197" i="2"/>
  <c r="W201" i="2" s="1"/>
  <c r="X197" i="2"/>
  <c r="X201" i="2" s="1"/>
  <c r="Y197" i="2"/>
  <c r="Y201" i="2" s="1"/>
  <c r="Z197" i="2"/>
  <c r="Z201" i="2" s="1"/>
  <c r="AA197" i="2"/>
  <c r="AA201" i="2" s="1"/>
  <c r="AB197" i="2"/>
  <c r="AB201" i="2" s="1"/>
  <c r="AC197" i="2"/>
  <c r="AC201" i="2" s="1"/>
  <c r="AD197" i="2"/>
  <c r="AD201" i="2" s="1"/>
  <c r="AE197" i="2"/>
  <c r="AE201" i="2" s="1"/>
  <c r="AF197" i="2"/>
  <c r="AF201" i="2" s="1"/>
  <c r="AG197" i="2"/>
  <c r="AG201" i="2" s="1"/>
  <c r="AH197" i="2"/>
  <c r="AH201" i="2" s="1"/>
  <c r="AI197" i="2"/>
  <c r="AI201" i="2" s="1"/>
  <c r="AJ197" i="2"/>
  <c r="AJ201" i="2" s="1"/>
  <c r="AK197" i="2"/>
  <c r="AK201" i="2" s="1"/>
  <c r="AL197" i="2"/>
  <c r="AL201" i="2" s="1"/>
  <c r="AM197" i="2"/>
  <c r="AM201" i="2" s="1"/>
  <c r="AN197" i="2"/>
  <c r="AN201" i="2" s="1"/>
  <c r="AO197" i="2"/>
  <c r="AP197" i="2"/>
  <c r="AP201" i="2" s="1"/>
  <c r="AQ197" i="2"/>
  <c r="AQ201" i="2" s="1"/>
  <c r="AR197" i="2"/>
  <c r="AR201" i="2" s="1"/>
  <c r="AS197" i="2"/>
  <c r="AS201" i="2" s="1"/>
  <c r="AT197" i="2"/>
  <c r="AT201" i="2" s="1"/>
  <c r="AU197" i="2"/>
  <c r="AU201" i="2" s="1"/>
  <c r="AV197" i="2"/>
  <c r="AV201" i="2" s="1"/>
  <c r="AW197" i="2"/>
  <c r="AW201" i="2" s="1"/>
  <c r="AX197" i="2"/>
  <c r="AX201" i="2" s="1"/>
  <c r="AY197" i="2"/>
  <c r="AY201" i="2" s="1"/>
  <c r="AZ197" i="2"/>
  <c r="AZ201" i="2" s="1"/>
  <c r="BA197" i="2"/>
  <c r="BA201" i="2" s="1"/>
  <c r="BB197" i="2"/>
  <c r="BB201" i="2" s="1"/>
  <c r="BC197" i="2"/>
  <c r="BC201" i="2" s="1"/>
  <c r="BD197" i="2"/>
  <c r="BD201" i="2" s="1"/>
  <c r="BE197" i="2"/>
  <c r="BE201" i="2" s="1"/>
  <c r="BF197" i="2"/>
  <c r="BF201" i="2" s="1"/>
  <c r="BG197" i="2"/>
  <c r="BG201" i="2" s="1"/>
  <c r="BH197" i="2"/>
  <c r="BH201" i="2" s="1"/>
  <c r="BI197" i="2"/>
  <c r="BI201" i="2" s="1"/>
  <c r="BJ197" i="2"/>
  <c r="BJ201" i="2" s="1"/>
  <c r="BK197" i="2"/>
  <c r="BK201" i="2" s="1"/>
  <c r="BL197" i="2"/>
  <c r="BL201" i="2" s="1"/>
  <c r="BM197" i="2"/>
  <c r="BN197" i="2"/>
  <c r="BN201" i="2" s="1"/>
  <c r="BO197" i="2"/>
  <c r="BO201" i="2" s="1"/>
  <c r="E198" i="2"/>
  <c r="E202" i="2" s="1"/>
  <c r="F198" i="2"/>
  <c r="F202" i="2" s="1"/>
  <c r="G198" i="2"/>
  <c r="G202" i="2" s="1"/>
  <c r="H198" i="2"/>
  <c r="H202" i="2" s="1"/>
  <c r="I198" i="2"/>
  <c r="I202" i="2" s="1"/>
  <c r="J198" i="2"/>
  <c r="J202" i="2" s="1"/>
  <c r="K198" i="2"/>
  <c r="K202" i="2" s="1"/>
  <c r="L198" i="2"/>
  <c r="L202" i="2" s="1"/>
  <c r="M198" i="2"/>
  <c r="M202" i="2" s="1"/>
  <c r="N198" i="2"/>
  <c r="N202" i="2" s="1"/>
  <c r="O198" i="2"/>
  <c r="O202" i="2" s="1"/>
  <c r="P198" i="2"/>
  <c r="P202" i="2" s="1"/>
  <c r="Q198" i="2"/>
  <c r="Q202" i="2" s="1"/>
  <c r="R198" i="2"/>
  <c r="R202" i="2" s="1"/>
  <c r="S198" i="2"/>
  <c r="S202" i="2" s="1"/>
  <c r="T198" i="2"/>
  <c r="T202" i="2" s="1"/>
  <c r="U198" i="2"/>
  <c r="U202" i="2" s="1"/>
  <c r="V198" i="2"/>
  <c r="V202" i="2" s="1"/>
  <c r="W198" i="2"/>
  <c r="W202" i="2" s="1"/>
  <c r="X198" i="2"/>
  <c r="X202" i="2" s="1"/>
  <c r="Y198" i="2"/>
  <c r="Y202" i="2" s="1"/>
  <c r="Z198" i="2"/>
  <c r="Z202" i="2" s="1"/>
  <c r="AA198" i="2"/>
  <c r="AA202" i="2" s="1"/>
  <c r="AB198" i="2"/>
  <c r="AB202" i="2" s="1"/>
  <c r="AC198" i="2"/>
  <c r="AC202" i="2" s="1"/>
  <c r="AD198" i="2"/>
  <c r="AD202" i="2" s="1"/>
  <c r="AE198" i="2"/>
  <c r="AE202" i="2" s="1"/>
  <c r="AF198" i="2"/>
  <c r="AF202" i="2" s="1"/>
  <c r="AG198" i="2"/>
  <c r="AG202" i="2" s="1"/>
  <c r="AH198" i="2"/>
  <c r="AH202" i="2" s="1"/>
  <c r="AI198" i="2"/>
  <c r="AI202" i="2" s="1"/>
  <c r="AJ198" i="2"/>
  <c r="AJ202" i="2" s="1"/>
  <c r="AK198" i="2"/>
  <c r="AK202" i="2" s="1"/>
  <c r="AL198" i="2"/>
  <c r="AL202" i="2" s="1"/>
  <c r="AM198" i="2"/>
  <c r="AM202" i="2" s="1"/>
  <c r="AN198" i="2"/>
  <c r="AN202" i="2" s="1"/>
  <c r="AO198" i="2"/>
  <c r="AO202" i="2" s="1"/>
  <c r="AP198" i="2"/>
  <c r="AP202" i="2" s="1"/>
  <c r="AQ198" i="2"/>
  <c r="AQ202" i="2" s="1"/>
  <c r="AR198" i="2"/>
  <c r="AR202" i="2" s="1"/>
  <c r="AS198" i="2"/>
  <c r="AS202" i="2" s="1"/>
  <c r="AT198" i="2"/>
  <c r="AT202" i="2" s="1"/>
  <c r="AU198" i="2"/>
  <c r="AU202" i="2" s="1"/>
  <c r="AV198" i="2"/>
  <c r="AV202" i="2" s="1"/>
  <c r="AW198" i="2"/>
  <c r="AW202" i="2" s="1"/>
  <c r="AX198" i="2"/>
  <c r="AX202" i="2" s="1"/>
  <c r="AY198" i="2"/>
  <c r="AY202" i="2" s="1"/>
  <c r="AZ198" i="2"/>
  <c r="BA198" i="2"/>
  <c r="BA202" i="2" s="1"/>
  <c r="BB198" i="2"/>
  <c r="BB202" i="2" s="1"/>
  <c r="BC198" i="2"/>
  <c r="BC202" i="2" s="1"/>
  <c r="BD198" i="2"/>
  <c r="BD202" i="2" s="1"/>
  <c r="BE198" i="2"/>
  <c r="BE202" i="2" s="1"/>
  <c r="BF198" i="2"/>
  <c r="BF202" i="2" s="1"/>
  <c r="BG198" i="2"/>
  <c r="BG202" i="2" s="1"/>
  <c r="BH198" i="2"/>
  <c r="BH202" i="2" s="1"/>
  <c r="BI198" i="2"/>
  <c r="BI202" i="2" s="1"/>
  <c r="BJ198" i="2"/>
  <c r="BJ202" i="2" s="1"/>
  <c r="BK198" i="2"/>
  <c r="BK202" i="2" s="1"/>
  <c r="BL198" i="2"/>
  <c r="BL202" i="2" s="1"/>
  <c r="BM198" i="2"/>
  <c r="BM202" i="2" s="1"/>
  <c r="BN198" i="2"/>
  <c r="BN202" i="2" s="1"/>
  <c r="BO198" i="2"/>
  <c r="BO202" i="2" s="1"/>
  <c r="W199" i="2"/>
  <c r="AD199" i="2"/>
  <c r="AE199" i="2"/>
  <c r="AT199" i="2"/>
  <c r="BA200" i="2"/>
  <c r="AO201" i="2"/>
  <c r="BM201" i="2"/>
  <c r="AZ202" i="2"/>
  <c r="AU203" i="2"/>
  <c r="BO203" i="2"/>
  <c r="AU205" i="2"/>
  <c r="AU15" i="2" s="1"/>
  <c r="BL205" i="2"/>
  <c r="E208" i="2"/>
  <c r="F208" i="2"/>
  <c r="G208" i="2"/>
  <c r="H208" i="2"/>
  <c r="I208" i="2"/>
  <c r="J208" i="2"/>
  <c r="K208" i="2"/>
  <c r="L208" i="2"/>
  <c r="M208" i="2"/>
  <c r="N208" i="2"/>
  <c r="O208" i="2"/>
  <c r="P208" i="2"/>
  <c r="Q208" i="2"/>
  <c r="R208" i="2"/>
  <c r="S208" i="2"/>
  <c r="T208" i="2"/>
  <c r="U208" i="2"/>
  <c r="V208" i="2"/>
  <c r="W208" i="2"/>
  <c r="X208" i="2"/>
  <c r="Y208" i="2"/>
  <c r="Z208" i="2"/>
  <c r="AA208" i="2"/>
  <c r="AB208" i="2"/>
  <c r="AC208" i="2"/>
  <c r="AD208" i="2"/>
  <c r="AE208" i="2"/>
  <c r="AF208" i="2"/>
  <c r="AG208" i="2"/>
  <c r="AH208" i="2"/>
  <c r="AI208" i="2"/>
  <c r="AJ208" i="2"/>
  <c r="AK208" i="2"/>
  <c r="AL208" i="2"/>
  <c r="AM208" i="2"/>
  <c r="AN208" i="2"/>
  <c r="AO208" i="2"/>
  <c r="AP208" i="2"/>
  <c r="AQ208" i="2"/>
  <c r="AR208" i="2"/>
  <c r="AS208" i="2"/>
  <c r="AT208" i="2"/>
  <c r="AU208" i="2"/>
  <c r="AV208" i="2"/>
  <c r="AW208" i="2"/>
  <c r="AX208" i="2"/>
  <c r="AY208" i="2"/>
  <c r="AZ208" i="2"/>
  <c r="BA208" i="2"/>
  <c r="BB208" i="2"/>
  <c r="BC208" i="2"/>
  <c r="BD208" i="2"/>
  <c r="BE208" i="2"/>
  <c r="BF208" i="2"/>
  <c r="BG208" i="2"/>
  <c r="BH208" i="2"/>
  <c r="BI208" i="2"/>
  <c r="BJ208" i="2"/>
  <c r="BK208" i="2"/>
  <c r="BL208" i="2"/>
  <c r="BM208" i="2"/>
  <c r="BN208" i="2"/>
  <c r="BO208" i="2"/>
  <c r="E209" i="2"/>
  <c r="F209" i="2"/>
  <c r="G209" i="2"/>
  <c r="H209" i="2"/>
  <c r="I209" i="2"/>
  <c r="J209" i="2"/>
  <c r="K209" i="2"/>
  <c r="L209" i="2"/>
  <c r="M209" i="2"/>
  <c r="N209" i="2"/>
  <c r="O209" i="2"/>
  <c r="P209" i="2"/>
  <c r="Q209" i="2"/>
  <c r="R209" i="2"/>
  <c r="S209" i="2"/>
  <c r="T209" i="2"/>
  <c r="U209" i="2"/>
  <c r="V209" i="2"/>
  <c r="W209" i="2"/>
  <c r="X209" i="2"/>
  <c r="Y209" i="2"/>
  <c r="Z209" i="2"/>
  <c r="AA209" i="2"/>
  <c r="AB209" i="2"/>
  <c r="AC209" i="2"/>
  <c r="AD209" i="2"/>
  <c r="AE209" i="2"/>
  <c r="AF209" i="2"/>
  <c r="AG209" i="2"/>
  <c r="AH209" i="2"/>
  <c r="AI209" i="2"/>
  <c r="AJ209" i="2"/>
  <c r="AK209" i="2"/>
  <c r="AL209" i="2"/>
  <c r="AM209" i="2"/>
  <c r="AN209" i="2"/>
  <c r="AO209" i="2"/>
  <c r="AP209" i="2"/>
  <c r="AQ209" i="2"/>
  <c r="AR209" i="2"/>
  <c r="AS209" i="2"/>
  <c r="AT209" i="2"/>
  <c r="AU209" i="2"/>
  <c r="AV209" i="2"/>
  <c r="AW209" i="2"/>
  <c r="AX209" i="2"/>
  <c r="AY209" i="2"/>
  <c r="AZ209" i="2"/>
  <c r="BA209" i="2"/>
  <c r="BB209" i="2"/>
  <c r="BC209" i="2"/>
  <c r="BD209" i="2"/>
  <c r="BE209" i="2"/>
  <c r="BF209" i="2"/>
  <c r="BG209" i="2"/>
  <c r="BH209" i="2"/>
  <c r="BI209" i="2"/>
  <c r="BJ209" i="2"/>
  <c r="BK209" i="2"/>
  <c r="BL209" i="2"/>
  <c r="BM209" i="2"/>
  <c r="BN209" i="2"/>
  <c r="BO209" i="2"/>
  <c r="E210" i="2"/>
  <c r="E213" i="2" s="1"/>
  <c r="F210" i="2"/>
  <c r="F213" i="2" s="1"/>
  <c r="G210" i="2"/>
  <c r="G213" i="2" s="1"/>
  <c r="H210" i="2"/>
  <c r="H213" i="2" s="1"/>
  <c r="I210" i="2"/>
  <c r="I213" i="2" s="1"/>
  <c r="J210" i="2"/>
  <c r="J213" i="2" s="1"/>
  <c r="K210" i="2"/>
  <c r="K213" i="2" s="1"/>
  <c r="L210" i="2"/>
  <c r="L213" i="2" s="1"/>
  <c r="M210" i="2"/>
  <c r="M213" i="2" s="1"/>
  <c r="N210" i="2"/>
  <c r="N213" i="2" s="1"/>
  <c r="O210" i="2"/>
  <c r="O213" i="2" s="1"/>
  <c r="P210" i="2"/>
  <c r="P213" i="2" s="1"/>
  <c r="Q210" i="2"/>
  <c r="Q213" i="2" s="1"/>
  <c r="R210" i="2"/>
  <c r="R213" i="2" s="1"/>
  <c r="S210" i="2"/>
  <c r="S213" i="2" s="1"/>
  <c r="T210" i="2"/>
  <c r="T213" i="2" s="1"/>
  <c r="U210" i="2"/>
  <c r="U213" i="2" s="1"/>
  <c r="V210" i="2"/>
  <c r="V213" i="2" s="1"/>
  <c r="W210" i="2"/>
  <c r="W213" i="2" s="1"/>
  <c r="X210" i="2"/>
  <c r="X213" i="2" s="1"/>
  <c r="Y210" i="2"/>
  <c r="Y213" i="2" s="1"/>
  <c r="Z210" i="2"/>
  <c r="Z213" i="2" s="1"/>
  <c r="AA210" i="2"/>
  <c r="AA213" i="2" s="1"/>
  <c r="AB210" i="2"/>
  <c r="AB213" i="2" s="1"/>
  <c r="AC210" i="2"/>
  <c r="AC213" i="2" s="1"/>
  <c r="AD210" i="2"/>
  <c r="AD213" i="2" s="1"/>
  <c r="AE210" i="2"/>
  <c r="AE213" i="2" s="1"/>
  <c r="AF210" i="2"/>
  <c r="AF213" i="2" s="1"/>
  <c r="AG210" i="2"/>
  <c r="AG213" i="2" s="1"/>
  <c r="AH210" i="2"/>
  <c r="AH213" i="2" s="1"/>
  <c r="AI210" i="2"/>
  <c r="AI213" i="2" s="1"/>
  <c r="AJ210" i="2"/>
  <c r="AJ213" i="2" s="1"/>
  <c r="AK210" i="2"/>
  <c r="AK213" i="2" s="1"/>
  <c r="AL210" i="2"/>
  <c r="AL213" i="2" s="1"/>
  <c r="AM210" i="2"/>
  <c r="AM213" i="2" s="1"/>
  <c r="AN210" i="2"/>
  <c r="AN213" i="2" s="1"/>
  <c r="AO210" i="2"/>
  <c r="AO213" i="2" s="1"/>
  <c r="AP210" i="2"/>
  <c r="AP213" i="2" s="1"/>
  <c r="AQ210" i="2"/>
  <c r="AQ213" i="2" s="1"/>
  <c r="AR210" i="2"/>
  <c r="AR213" i="2" s="1"/>
  <c r="AS210" i="2"/>
  <c r="AS213" i="2" s="1"/>
  <c r="AT210" i="2"/>
  <c r="AT213" i="2" s="1"/>
  <c r="AU210" i="2"/>
  <c r="AU213" i="2" s="1"/>
  <c r="AV210" i="2"/>
  <c r="AV213" i="2" s="1"/>
  <c r="AW210" i="2"/>
  <c r="AW213" i="2" s="1"/>
  <c r="AX210" i="2"/>
  <c r="AX213" i="2" s="1"/>
  <c r="AY210" i="2"/>
  <c r="AY213" i="2" s="1"/>
  <c r="AZ210" i="2"/>
  <c r="AZ213" i="2" s="1"/>
  <c r="BA210" i="2"/>
  <c r="BA213" i="2" s="1"/>
  <c r="BB210" i="2"/>
  <c r="BB213" i="2" s="1"/>
  <c r="BC210" i="2"/>
  <c r="BC213" i="2" s="1"/>
  <c r="BD210" i="2"/>
  <c r="BD213" i="2" s="1"/>
  <c r="BE210" i="2"/>
  <c r="BE213" i="2" s="1"/>
  <c r="BF210" i="2"/>
  <c r="BF213" i="2" s="1"/>
  <c r="BG210" i="2"/>
  <c r="BG213" i="2" s="1"/>
  <c r="BH210" i="2"/>
  <c r="BH213" i="2" s="1"/>
  <c r="BI210" i="2"/>
  <c r="BI213" i="2" s="1"/>
  <c r="BJ210" i="2"/>
  <c r="BJ213" i="2" s="1"/>
  <c r="BK210" i="2"/>
  <c r="BK213" i="2" s="1"/>
  <c r="BL210" i="2"/>
  <c r="BL213" i="2" s="1"/>
  <c r="BM210" i="2"/>
  <c r="BM213" i="2" s="1"/>
  <c r="BN210" i="2"/>
  <c r="BN213" i="2" s="1"/>
  <c r="BO210" i="2"/>
  <c r="BO213" i="2" s="1"/>
  <c r="E224" i="2"/>
  <c r="F224" i="2"/>
  <c r="G224" i="2"/>
  <c r="H224" i="2"/>
  <c r="I224" i="2"/>
  <c r="J224" i="2"/>
  <c r="K224" i="2"/>
  <c r="L224" i="2"/>
  <c r="M224" i="2"/>
  <c r="N224" i="2"/>
  <c r="O224" i="2"/>
  <c r="P224" i="2"/>
  <c r="Q224" i="2"/>
  <c r="R224" i="2"/>
  <c r="S224" i="2"/>
  <c r="T224" i="2"/>
  <c r="U224" i="2"/>
  <c r="V224" i="2"/>
  <c r="W224" i="2"/>
  <c r="X224" i="2"/>
  <c r="Y224" i="2"/>
  <c r="Z224" i="2"/>
  <c r="AA224" i="2"/>
  <c r="AB224" i="2"/>
  <c r="AC224" i="2"/>
  <c r="AD224" i="2"/>
  <c r="AE224" i="2"/>
  <c r="AF224" i="2"/>
  <c r="AG224" i="2"/>
  <c r="AH224" i="2"/>
  <c r="AI224" i="2"/>
  <c r="AJ224" i="2"/>
  <c r="AK224" i="2"/>
  <c r="AL224" i="2"/>
  <c r="AM224" i="2"/>
  <c r="AN224" i="2"/>
  <c r="AO224" i="2"/>
  <c r="AP224" i="2"/>
  <c r="AQ224" i="2"/>
  <c r="AR224" i="2"/>
  <c r="AS224" i="2"/>
  <c r="AT224" i="2"/>
  <c r="AU224" i="2"/>
  <c r="AV224" i="2"/>
  <c r="AW224" i="2"/>
  <c r="AX224" i="2"/>
  <c r="AY224" i="2"/>
  <c r="AZ224" i="2"/>
  <c r="BA224" i="2"/>
  <c r="BB224" i="2"/>
  <c r="BC224" i="2"/>
  <c r="BD224" i="2"/>
  <c r="BE224" i="2"/>
  <c r="BF224" i="2"/>
  <c r="BG224" i="2"/>
  <c r="BH224" i="2"/>
  <c r="BI224" i="2"/>
  <c r="BJ224" i="2"/>
  <c r="BK224" i="2"/>
  <c r="BL224" i="2"/>
  <c r="BM224" i="2"/>
  <c r="BN224" i="2"/>
  <c r="BO224" i="2"/>
  <c r="E225" i="2"/>
  <c r="F225" i="2"/>
  <c r="G225" i="2"/>
  <c r="H225" i="2"/>
  <c r="I225" i="2"/>
  <c r="J225" i="2"/>
  <c r="K225" i="2"/>
  <c r="L225" i="2"/>
  <c r="M225" i="2"/>
  <c r="N225" i="2"/>
  <c r="O225" i="2"/>
  <c r="P225" i="2"/>
  <c r="Q225" i="2"/>
  <c r="R225" i="2"/>
  <c r="S225" i="2"/>
  <c r="T225" i="2"/>
  <c r="U225" i="2"/>
  <c r="V225" i="2"/>
  <c r="W225" i="2"/>
  <c r="X225" i="2"/>
  <c r="Y225" i="2"/>
  <c r="Z225" i="2"/>
  <c r="AA225" i="2"/>
  <c r="AB225" i="2"/>
  <c r="AC225" i="2"/>
  <c r="AD225" i="2"/>
  <c r="AE225" i="2"/>
  <c r="AF225" i="2"/>
  <c r="AG225" i="2"/>
  <c r="AH225" i="2"/>
  <c r="AI225" i="2"/>
  <c r="AJ225" i="2"/>
  <c r="AK225" i="2"/>
  <c r="AL225" i="2"/>
  <c r="AM225" i="2"/>
  <c r="AN225" i="2"/>
  <c r="AO225" i="2"/>
  <c r="AP225" i="2"/>
  <c r="AQ225" i="2"/>
  <c r="AR225" i="2"/>
  <c r="AS225" i="2"/>
  <c r="AT225" i="2"/>
  <c r="AU225" i="2"/>
  <c r="AV225" i="2"/>
  <c r="AW225" i="2"/>
  <c r="AX225" i="2"/>
  <c r="AY225" i="2"/>
  <c r="AZ225" i="2"/>
  <c r="BA225" i="2"/>
  <c r="BB225" i="2"/>
  <c r="BC225" i="2"/>
  <c r="BD225" i="2"/>
  <c r="BE225" i="2"/>
  <c r="BF225" i="2"/>
  <c r="BG225" i="2"/>
  <c r="BH225" i="2"/>
  <c r="BI225" i="2"/>
  <c r="BJ225" i="2"/>
  <c r="BK225" i="2"/>
  <c r="BL225" i="2"/>
  <c r="BM225" i="2"/>
  <c r="BN225" i="2"/>
  <c r="BO225" i="2"/>
  <c r="E226" i="2"/>
  <c r="E229" i="2" s="1"/>
  <c r="F226" i="2"/>
  <c r="F229" i="2" s="1"/>
  <c r="G226" i="2"/>
  <c r="G229" i="2" s="1"/>
  <c r="H226" i="2"/>
  <c r="H229" i="2" s="1"/>
  <c r="I226" i="2"/>
  <c r="I229" i="2" s="1"/>
  <c r="J226" i="2"/>
  <c r="J229" i="2" s="1"/>
  <c r="K226" i="2"/>
  <c r="K229" i="2" s="1"/>
  <c r="L226" i="2"/>
  <c r="L229" i="2" s="1"/>
  <c r="M226" i="2"/>
  <c r="M229" i="2" s="1"/>
  <c r="N226" i="2"/>
  <c r="N229" i="2" s="1"/>
  <c r="O226" i="2"/>
  <c r="O229" i="2" s="1"/>
  <c r="P226" i="2"/>
  <c r="P229" i="2" s="1"/>
  <c r="Q226" i="2"/>
  <c r="Q229" i="2" s="1"/>
  <c r="R226" i="2"/>
  <c r="R229" i="2" s="1"/>
  <c r="S226" i="2"/>
  <c r="S229" i="2" s="1"/>
  <c r="T226" i="2"/>
  <c r="T229" i="2" s="1"/>
  <c r="U226" i="2"/>
  <c r="U229" i="2" s="1"/>
  <c r="V226" i="2"/>
  <c r="V229" i="2" s="1"/>
  <c r="W226" i="2"/>
  <c r="W229" i="2" s="1"/>
  <c r="X226" i="2"/>
  <c r="X229" i="2" s="1"/>
  <c r="Y226" i="2"/>
  <c r="Y229" i="2" s="1"/>
  <c r="Z226" i="2"/>
  <c r="Z229" i="2" s="1"/>
  <c r="AA226" i="2"/>
  <c r="AA229" i="2" s="1"/>
  <c r="AB226" i="2"/>
  <c r="AB229" i="2" s="1"/>
  <c r="AC226" i="2"/>
  <c r="AC229" i="2" s="1"/>
  <c r="AD226" i="2"/>
  <c r="AD229" i="2" s="1"/>
  <c r="AE226" i="2"/>
  <c r="AE229" i="2" s="1"/>
  <c r="AF226" i="2"/>
  <c r="AF229" i="2" s="1"/>
  <c r="AG226" i="2"/>
  <c r="AG229" i="2" s="1"/>
  <c r="AH226" i="2"/>
  <c r="AH229" i="2" s="1"/>
  <c r="AI226" i="2"/>
  <c r="AI229" i="2" s="1"/>
  <c r="AJ226" i="2"/>
  <c r="AJ229" i="2" s="1"/>
  <c r="AK226" i="2"/>
  <c r="AK229" i="2" s="1"/>
  <c r="AL226" i="2"/>
  <c r="AL229" i="2" s="1"/>
  <c r="AM226" i="2"/>
  <c r="AM229" i="2" s="1"/>
  <c r="AN226" i="2"/>
  <c r="AN229" i="2" s="1"/>
  <c r="AO226" i="2"/>
  <c r="AO229" i="2" s="1"/>
  <c r="AP226" i="2"/>
  <c r="AP229" i="2" s="1"/>
  <c r="AQ226" i="2"/>
  <c r="AQ229" i="2" s="1"/>
  <c r="AR226" i="2"/>
  <c r="AR229" i="2" s="1"/>
  <c r="AS226" i="2"/>
  <c r="AS229" i="2" s="1"/>
  <c r="AT226" i="2"/>
  <c r="AT229" i="2" s="1"/>
  <c r="AU226" i="2"/>
  <c r="AU229" i="2" s="1"/>
  <c r="AV226" i="2"/>
  <c r="AV229" i="2" s="1"/>
  <c r="AW226" i="2"/>
  <c r="AW229" i="2" s="1"/>
  <c r="AX226" i="2"/>
  <c r="AX229" i="2" s="1"/>
  <c r="AY226" i="2"/>
  <c r="AY229" i="2" s="1"/>
  <c r="AZ226" i="2"/>
  <c r="AZ229" i="2" s="1"/>
  <c r="BA226" i="2"/>
  <c r="BA229" i="2" s="1"/>
  <c r="BB226" i="2"/>
  <c r="BB229" i="2" s="1"/>
  <c r="BC226" i="2"/>
  <c r="BC229" i="2" s="1"/>
  <c r="BD226" i="2"/>
  <c r="BD229" i="2" s="1"/>
  <c r="BE226" i="2"/>
  <c r="BE229" i="2" s="1"/>
  <c r="BF226" i="2"/>
  <c r="BF229" i="2" s="1"/>
  <c r="BG226" i="2"/>
  <c r="BG229" i="2" s="1"/>
  <c r="BH226" i="2"/>
  <c r="BH229" i="2" s="1"/>
  <c r="BI226" i="2"/>
  <c r="BI229" i="2" s="1"/>
  <c r="BJ226" i="2"/>
  <c r="BJ229" i="2" s="1"/>
  <c r="BK226" i="2"/>
  <c r="BK229" i="2" s="1"/>
  <c r="BL226" i="2"/>
  <c r="BL229" i="2" s="1"/>
  <c r="BM226" i="2"/>
  <c r="BM229" i="2" s="1"/>
  <c r="BN226" i="2"/>
  <c r="BN229" i="2" s="1"/>
  <c r="BO226" i="2"/>
  <c r="BO229" i="2" s="1"/>
  <c r="E227" i="2"/>
  <c r="E230" i="2" s="1"/>
  <c r="F227" i="2"/>
  <c r="F230" i="2" s="1"/>
  <c r="G227" i="2"/>
  <c r="G230" i="2" s="1"/>
  <c r="H227" i="2"/>
  <c r="H230" i="2" s="1"/>
  <c r="I227" i="2"/>
  <c r="I230" i="2" s="1"/>
  <c r="J227" i="2"/>
  <c r="J230" i="2" s="1"/>
  <c r="K227" i="2"/>
  <c r="K230" i="2" s="1"/>
  <c r="L227" i="2"/>
  <c r="L230" i="2" s="1"/>
  <c r="M227" i="2"/>
  <c r="M230" i="2" s="1"/>
  <c r="N227" i="2"/>
  <c r="N230" i="2" s="1"/>
  <c r="O227" i="2"/>
  <c r="O230" i="2" s="1"/>
  <c r="P227" i="2"/>
  <c r="P230" i="2" s="1"/>
  <c r="Q227" i="2"/>
  <c r="Q230" i="2" s="1"/>
  <c r="R227" i="2"/>
  <c r="R230" i="2" s="1"/>
  <c r="S227" i="2"/>
  <c r="S230" i="2" s="1"/>
  <c r="T227" i="2"/>
  <c r="T230" i="2" s="1"/>
  <c r="U227" i="2"/>
  <c r="U230" i="2" s="1"/>
  <c r="V227" i="2"/>
  <c r="V230" i="2" s="1"/>
  <c r="W227" i="2"/>
  <c r="W230" i="2" s="1"/>
  <c r="X227" i="2"/>
  <c r="X230" i="2" s="1"/>
  <c r="Y227" i="2"/>
  <c r="Y230" i="2" s="1"/>
  <c r="Z227" i="2"/>
  <c r="Z230" i="2" s="1"/>
  <c r="AA227" i="2"/>
  <c r="AA230" i="2" s="1"/>
  <c r="AB227" i="2"/>
  <c r="AB230" i="2" s="1"/>
  <c r="AC227" i="2"/>
  <c r="AC230" i="2" s="1"/>
  <c r="AD227" i="2"/>
  <c r="AD230" i="2" s="1"/>
  <c r="AE227" i="2"/>
  <c r="AE230" i="2" s="1"/>
  <c r="AF227" i="2"/>
  <c r="AF230" i="2" s="1"/>
  <c r="AG227" i="2"/>
  <c r="AG230" i="2" s="1"/>
  <c r="AH227" i="2"/>
  <c r="AH230" i="2" s="1"/>
  <c r="AI227" i="2"/>
  <c r="AI230" i="2" s="1"/>
  <c r="AJ227" i="2"/>
  <c r="AJ230" i="2" s="1"/>
  <c r="AK227" i="2"/>
  <c r="AK230" i="2" s="1"/>
  <c r="AL227" i="2"/>
  <c r="AL230" i="2" s="1"/>
  <c r="AM227" i="2"/>
  <c r="AM230" i="2" s="1"/>
  <c r="AN227" i="2"/>
  <c r="AN230" i="2" s="1"/>
  <c r="AO227" i="2"/>
  <c r="AO230" i="2" s="1"/>
  <c r="AP227" i="2"/>
  <c r="AP230" i="2" s="1"/>
  <c r="AQ227" i="2"/>
  <c r="AQ230" i="2" s="1"/>
  <c r="AR227" i="2"/>
  <c r="AR230" i="2" s="1"/>
  <c r="AS227" i="2"/>
  <c r="AS230" i="2" s="1"/>
  <c r="AT227" i="2"/>
  <c r="AT230" i="2" s="1"/>
  <c r="AU227" i="2"/>
  <c r="AU230" i="2" s="1"/>
  <c r="AV227" i="2"/>
  <c r="AV230" i="2" s="1"/>
  <c r="AW227" i="2"/>
  <c r="AW230" i="2" s="1"/>
  <c r="AX227" i="2"/>
  <c r="AX230" i="2" s="1"/>
  <c r="AY227" i="2"/>
  <c r="AY230" i="2" s="1"/>
  <c r="AZ227" i="2"/>
  <c r="AZ230" i="2" s="1"/>
  <c r="BA227" i="2"/>
  <c r="BA230" i="2" s="1"/>
  <c r="BB227" i="2"/>
  <c r="BB230" i="2" s="1"/>
  <c r="BC227" i="2"/>
  <c r="BC230" i="2" s="1"/>
  <c r="BD227" i="2"/>
  <c r="BD230" i="2" s="1"/>
  <c r="BE227" i="2"/>
  <c r="BE230" i="2" s="1"/>
  <c r="BF227" i="2"/>
  <c r="BF230" i="2" s="1"/>
  <c r="BG227" i="2"/>
  <c r="BG230" i="2" s="1"/>
  <c r="BH227" i="2"/>
  <c r="BH230" i="2" s="1"/>
  <c r="BI227" i="2"/>
  <c r="BI230" i="2" s="1"/>
  <c r="BJ227" i="2"/>
  <c r="BJ230" i="2" s="1"/>
  <c r="BK227" i="2"/>
  <c r="BK230" i="2" s="1"/>
  <c r="BL227" i="2"/>
  <c r="BL230" i="2" s="1"/>
  <c r="BM227" i="2"/>
  <c r="BM230" i="2" s="1"/>
  <c r="BN227" i="2"/>
  <c r="BN230" i="2" s="1"/>
  <c r="BO227" i="2"/>
  <c r="BO230" i="2" s="1"/>
  <c r="E228" i="2"/>
  <c r="E231" i="2" s="1"/>
  <c r="F228" i="2"/>
  <c r="G228" i="2"/>
  <c r="G231" i="2" s="1"/>
  <c r="H228" i="2"/>
  <c r="H231" i="2" s="1"/>
  <c r="I228" i="2"/>
  <c r="I231" i="2" s="1"/>
  <c r="J228" i="2"/>
  <c r="J231" i="2" s="1"/>
  <c r="K228" i="2"/>
  <c r="K231" i="2" s="1"/>
  <c r="L228" i="2"/>
  <c r="L231" i="2" s="1"/>
  <c r="M228" i="2"/>
  <c r="M231" i="2" s="1"/>
  <c r="N228" i="2"/>
  <c r="N231" i="2" s="1"/>
  <c r="O228" i="2"/>
  <c r="O231" i="2" s="1"/>
  <c r="P228" i="2"/>
  <c r="P231" i="2" s="1"/>
  <c r="Q228" i="2"/>
  <c r="Q231" i="2" s="1"/>
  <c r="R228" i="2"/>
  <c r="R231" i="2" s="1"/>
  <c r="S228" i="2"/>
  <c r="S231" i="2" s="1"/>
  <c r="T228" i="2"/>
  <c r="T231" i="2" s="1"/>
  <c r="U228" i="2"/>
  <c r="V228" i="2"/>
  <c r="V231" i="2" s="1"/>
  <c r="W228" i="2"/>
  <c r="W231" i="2" s="1"/>
  <c r="X228" i="2"/>
  <c r="X231" i="2" s="1"/>
  <c r="Y228" i="2"/>
  <c r="Y231" i="2" s="1"/>
  <c r="Z228" i="2"/>
  <c r="Z231" i="2" s="1"/>
  <c r="AA228" i="2"/>
  <c r="AA231" i="2" s="1"/>
  <c r="AB228" i="2"/>
  <c r="AB231" i="2" s="1"/>
  <c r="AC228" i="2"/>
  <c r="AC231" i="2" s="1"/>
  <c r="AD228" i="2"/>
  <c r="AD231" i="2" s="1"/>
  <c r="AE228" i="2"/>
  <c r="AE231" i="2" s="1"/>
  <c r="AF228" i="2"/>
  <c r="AF231" i="2" s="1"/>
  <c r="AG228" i="2"/>
  <c r="AG231" i="2" s="1"/>
  <c r="AH228" i="2"/>
  <c r="AH231" i="2" s="1"/>
  <c r="AI228" i="2"/>
  <c r="AI231" i="2" s="1"/>
  <c r="AJ228" i="2"/>
  <c r="AJ231" i="2" s="1"/>
  <c r="AK228" i="2"/>
  <c r="AK231" i="2" s="1"/>
  <c r="AL228" i="2"/>
  <c r="AL231" i="2" s="1"/>
  <c r="AM228" i="2"/>
  <c r="AM231" i="2" s="1"/>
  <c r="AN228" i="2"/>
  <c r="AN231" i="2" s="1"/>
  <c r="AO228" i="2"/>
  <c r="AO231" i="2" s="1"/>
  <c r="AP228" i="2"/>
  <c r="AP231" i="2" s="1"/>
  <c r="AQ228" i="2"/>
  <c r="AQ231" i="2" s="1"/>
  <c r="AR228" i="2"/>
  <c r="AR231" i="2" s="1"/>
  <c r="AS228" i="2"/>
  <c r="AS231" i="2" s="1"/>
  <c r="AT228" i="2"/>
  <c r="AT231" i="2" s="1"/>
  <c r="AU228" i="2"/>
  <c r="AU231" i="2" s="1"/>
  <c r="AV228" i="2"/>
  <c r="AV231" i="2"/>
  <c r="AW228" i="2"/>
  <c r="AX228" i="2"/>
  <c r="AX231" i="2" s="1"/>
  <c r="AY228" i="2"/>
  <c r="AY231" i="2" s="1"/>
  <c r="AZ228" i="2"/>
  <c r="AZ231" i="2" s="1"/>
  <c r="BA228" i="2"/>
  <c r="BA231" i="2" s="1"/>
  <c r="BB228" i="2"/>
  <c r="BB231" i="2" s="1"/>
  <c r="BC228" i="2"/>
  <c r="BC231" i="2" s="1"/>
  <c r="BD228" i="2"/>
  <c r="BD231" i="2" s="1"/>
  <c r="BE228" i="2"/>
  <c r="BE231" i="2" s="1"/>
  <c r="BF228" i="2"/>
  <c r="BF231" i="2" s="1"/>
  <c r="BG228" i="2"/>
  <c r="BG231" i="2" s="1"/>
  <c r="BH228" i="2"/>
  <c r="BH231" i="2" s="1"/>
  <c r="BI228" i="2"/>
  <c r="BI231" i="2" s="1"/>
  <c r="BJ228" i="2"/>
  <c r="BJ231" i="2" s="1"/>
  <c r="BK228" i="2"/>
  <c r="BK231" i="2" s="1"/>
  <c r="BL228" i="2"/>
  <c r="BL231" i="2" s="1"/>
  <c r="BM228" i="2"/>
  <c r="BM231" i="2" s="1"/>
  <c r="BN228" i="2"/>
  <c r="BN231" i="2" s="1"/>
  <c r="BO228" i="2"/>
  <c r="F231" i="2"/>
  <c r="U231" i="2"/>
  <c r="AW231" i="2"/>
  <c r="BO231" i="2"/>
  <c r="E238" i="2"/>
  <c r="F238" i="2"/>
  <c r="G238" i="2"/>
  <c r="H238" i="2"/>
  <c r="I238" i="2"/>
  <c r="J238" i="2"/>
  <c r="K238" i="2"/>
  <c r="L238" i="2"/>
  <c r="M238" i="2"/>
  <c r="N238" i="2"/>
  <c r="O238" i="2"/>
  <c r="P238" i="2"/>
  <c r="Q238" i="2"/>
  <c r="R238" i="2"/>
  <c r="S238" i="2"/>
  <c r="T238" i="2"/>
  <c r="U238" i="2"/>
  <c r="V238" i="2"/>
  <c r="W238" i="2"/>
  <c r="X238" i="2"/>
  <c r="Y238" i="2"/>
  <c r="Z238" i="2"/>
  <c r="AA238" i="2"/>
  <c r="AB238" i="2"/>
  <c r="AC238" i="2"/>
  <c r="AD238" i="2"/>
  <c r="AE238" i="2"/>
  <c r="AF238" i="2"/>
  <c r="AG238" i="2"/>
  <c r="AH238" i="2"/>
  <c r="AI238" i="2"/>
  <c r="AJ238" i="2"/>
  <c r="AK238" i="2"/>
  <c r="AL238" i="2"/>
  <c r="AM238" i="2"/>
  <c r="AN238" i="2"/>
  <c r="AO238" i="2"/>
  <c r="AP238" i="2"/>
  <c r="AQ238" i="2"/>
  <c r="AR238" i="2"/>
  <c r="AS238" i="2"/>
  <c r="AT238" i="2"/>
  <c r="AU238" i="2"/>
  <c r="AV238" i="2"/>
  <c r="AW238" i="2"/>
  <c r="AX238" i="2"/>
  <c r="AY238" i="2"/>
  <c r="AZ238" i="2"/>
  <c r="BA238" i="2"/>
  <c r="BB238" i="2"/>
  <c r="BC238" i="2"/>
  <c r="BD238" i="2"/>
  <c r="BE238" i="2"/>
  <c r="BF238" i="2"/>
  <c r="BG238" i="2"/>
  <c r="BH238" i="2"/>
  <c r="BI238" i="2"/>
  <c r="BJ238" i="2"/>
  <c r="BK238" i="2"/>
  <c r="BL238" i="2"/>
  <c r="BM238" i="2"/>
  <c r="BN238" i="2"/>
  <c r="BO238" i="2"/>
  <c r="E240" i="2"/>
  <c r="F240" i="2"/>
  <c r="G240" i="2"/>
  <c r="H240" i="2"/>
  <c r="I240" i="2"/>
  <c r="J240" i="2"/>
  <c r="K240" i="2"/>
  <c r="L240" i="2"/>
  <c r="M240" i="2"/>
  <c r="N240" i="2"/>
  <c r="O240" i="2"/>
  <c r="P240" i="2"/>
  <c r="Q240" i="2"/>
  <c r="R240" i="2"/>
  <c r="S240" i="2"/>
  <c r="T240" i="2"/>
  <c r="U240" i="2"/>
  <c r="V240" i="2"/>
  <c r="W240" i="2"/>
  <c r="X240" i="2"/>
  <c r="Y240" i="2"/>
  <c r="Z240" i="2"/>
  <c r="AA240" i="2"/>
  <c r="AB240" i="2"/>
  <c r="AC240" i="2"/>
  <c r="AD240" i="2"/>
  <c r="AE240" i="2"/>
  <c r="AF240" i="2"/>
  <c r="AG240" i="2"/>
  <c r="AH240" i="2"/>
  <c r="AI240" i="2"/>
  <c r="AJ240" i="2"/>
  <c r="AK240" i="2"/>
  <c r="AL240" i="2"/>
  <c r="AM240" i="2"/>
  <c r="AN240" i="2"/>
  <c r="AO240" i="2"/>
  <c r="AP240" i="2"/>
  <c r="AQ240" i="2"/>
  <c r="AR240" i="2"/>
  <c r="AS240" i="2"/>
  <c r="AT240" i="2"/>
  <c r="AU240" i="2"/>
  <c r="AV240" i="2"/>
  <c r="AW240" i="2"/>
  <c r="AX240" i="2"/>
  <c r="AY240" i="2"/>
  <c r="AZ240" i="2"/>
  <c r="BA240" i="2"/>
  <c r="BB240" i="2"/>
  <c r="BC240" i="2"/>
  <c r="BD240" i="2"/>
  <c r="BE240" i="2"/>
  <c r="BF240" i="2"/>
  <c r="BG240" i="2"/>
  <c r="BH240" i="2"/>
  <c r="BI240" i="2"/>
  <c r="BJ240" i="2"/>
  <c r="BK240" i="2"/>
  <c r="BL240" i="2"/>
  <c r="BM240" i="2"/>
  <c r="BN240" i="2"/>
  <c r="BO240" i="2"/>
  <c r="E241" i="2"/>
  <c r="F241" i="2"/>
  <c r="G241" i="2"/>
  <c r="H241" i="2"/>
  <c r="I241" i="2"/>
  <c r="J241" i="2"/>
  <c r="K241" i="2"/>
  <c r="L241" i="2"/>
  <c r="M241" i="2"/>
  <c r="N241" i="2"/>
  <c r="O241" i="2"/>
  <c r="P241" i="2"/>
  <c r="Q241" i="2"/>
  <c r="R241" i="2"/>
  <c r="S241" i="2"/>
  <c r="T241" i="2"/>
  <c r="U241" i="2"/>
  <c r="V241" i="2"/>
  <c r="W241" i="2"/>
  <c r="X241" i="2"/>
  <c r="Y241" i="2"/>
  <c r="Z241" i="2"/>
  <c r="AA241" i="2"/>
  <c r="AB241" i="2"/>
  <c r="AC241" i="2"/>
  <c r="AD241" i="2"/>
  <c r="AE241" i="2"/>
  <c r="AF241" i="2"/>
  <c r="AG241" i="2"/>
  <c r="AH241" i="2"/>
  <c r="AI241" i="2"/>
  <c r="AJ241" i="2"/>
  <c r="AK241" i="2"/>
  <c r="AL241" i="2"/>
  <c r="AM241" i="2"/>
  <c r="AN241" i="2"/>
  <c r="AO241" i="2"/>
  <c r="AP241" i="2"/>
  <c r="AQ241" i="2"/>
  <c r="AR241" i="2"/>
  <c r="AS241" i="2"/>
  <c r="AT241" i="2"/>
  <c r="AU241" i="2"/>
  <c r="AV241" i="2"/>
  <c r="AW241" i="2"/>
  <c r="AX241" i="2"/>
  <c r="AY241" i="2"/>
  <c r="AZ241" i="2"/>
  <c r="BA241" i="2"/>
  <c r="BB241" i="2"/>
  <c r="BC241" i="2"/>
  <c r="BD241" i="2"/>
  <c r="BE241" i="2"/>
  <c r="BF241" i="2"/>
  <c r="BG241" i="2"/>
  <c r="BH241" i="2"/>
  <c r="BI241" i="2"/>
  <c r="BJ241" i="2"/>
  <c r="BK241" i="2"/>
  <c r="BL241" i="2"/>
  <c r="BM241" i="2"/>
  <c r="BN241" i="2"/>
  <c r="BO241" i="2"/>
  <c r="E242" i="2"/>
  <c r="E245" i="2" s="1"/>
  <c r="F242" i="2"/>
  <c r="F245" i="2" s="1"/>
  <c r="G242" i="2"/>
  <c r="G245" i="2" s="1"/>
  <c r="H242" i="2"/>
  <c r="H245" i="2" s="1"/>
  <c r="I242" i="2"/>
  <c r="I245" i="2" s="1"/>
  <c r="J242" i="2"/>
  <c r="J245" i="2" s="1"/>
  <c r="K242" i="2"/>
  <c r="K245" i="2" s="1"/>
  <c r="L242" i="2"/>
  <c r="L245" i="2" s="1"/>
  <c r="M242" i="2"/>
  <c r="M245" i="2" s="1"/>
  <c r="N242" i="2"/>
  <c r="N245" i="2" s="1"/>
  <c r="O242" i="2"/>
  <c r="O245" i="2" s="1"/>
  <c r="P242" i="2"/>
  <c r="P245" i="2" s="1"/>
  <c r="Q242" i="2"/>
  <c r="Q245" i="2" s="1"/>
  <c r="R242" i="2"/>
  <c r="R245" i="2" s="1"/>
  <c r="S242" i="2"/>
  <c r="S245" i="2" s="1"/>
  <c r="T242" i="2"/>
  <c r="T245" i="2" s="1"/>
  <c r="U242" i="2"/>
  <c r="U245" i="2" s="1"/>
  <c r="V242" i="2"/>
  <c r="V245" i="2" s="1"/>
  <c r="W242" i="2"/>
  <c r="W245" i="2" s="1"/>
  <c r="X242" i="2"/>
  <c r="X245" i="2" s="1"/>
  <c r="Y242" i="2"/>
  <c r="Y245" i="2" s="1"/>
  <c r="Z242" i="2"/>
  <c r="Z245" i="2" s="1"/>
  <c r="AA242" i="2"/>
  <c r="AA245" i="2" s="1"/>
  <c r="AB242" i="2"/>
  <c r="AB245" i="2" s="1"/>
  <c r="AC242" i="2"/>
  <c r="AC245" i="2" s="1"/>
  <c r="AD242" i="2"/>
  <c r="AD245" i="2" s="1"/>
  <c r="AE242" i="2"/>
  <c r="AE245" i="2" s="1"/>
  <c r="AF242" i="2"/>
  <c r="AF245" i="2" s="1"/>
  <c r="AG242" i="2"/>
  <c r="AG245" i="2" s="1"/>
  <c r="AH242" i="2"/>
  <c r="AH245" i="2" s="1"/>
  <c r="AI242" i="2"/>
  <c r="AI245" i="2" s="1"/>
  <c r="AJ242" i="2"/>
  <c r="AJ245" i="2" s="1"/>
  <c r="AK242" i="2"/>
  <c r="AK245" i="2" s="1"/>
  <c r="AL242" i="2"/>
  <c r="AL245" i="2" s="1"/>
  <c r="AM242" i="2"/>
  <c r="AM245" i="2" s="1"/>
  <c r="AN242" i="2"/>
  <c r="AN245" i="2" s="1"/>
  <c r="AO242" i="2"/>
  <c r="AO245" i="2" s="1"/>
  <c r="AP242" i="2"/>
  <c r="AP245" i="2" s="1"/>
  <c r="AQ242" i="2"/>
  <c r="AQ245" i="2" s="1"/>
  <c r="AR242" i="2"/>
  <c r="AR245" i="2" s="1"/>
  <c r="AS242" i="2"/>
  <c r="AS245" i="2" s="1"/>
  <c r="AT242" i="2"/>
  <c r="AT245" i="2" s="1"/>
  <c r="AU242" i="2"/>
  <c r="AU245" i="2" s="1"/>
  <c r="AV242" i="2"/>
  <c r="AV245" i="2" s="1"/>
  <c r="AW242" i="2"/>
  <c r="AW245" i="2" s="1"/>
  <c r="AX242" i="2"/>
  <c r="AX245" i="2" s="1"/>
  <c r="AY242" i="2"/>
  <c r="AY245" i="2" s="1"/>
  <c r="AZ242" i="2"/>
  <c r="AZ245" i="2" s="1"/>
  <c r="BA242" i="2"/>
  <c r="BA245" i="2" s="1"/>
  <c r="BB242" i="2"/>
  <c r="BB245" i="2" s="1"/>
  <c r="BC242" i="2"/>
  <c r="BC245" i="2" s="1"/>
  <c r="BD242" i="2"/>
  <c r="BD245" i="2" s="1"/>
  <c r="BE242" i="2"/>
  <c r="BE245" i="2" s="1"/>
  <c r="BF242" i="2"/>
  <c r="BF245" i="2" s="1"/>
  <c r="BG242" i="2"/>
  <c r="BG245" i="2" s="1"/>
  <c r="BH242" i="2"/>
  <c r="BH245" i="2" s="1"/>
  <c r="BI242" i="2"/>
  <c r="BI245" i="2" s="1"/>
  <c r="BJ242" i="2"/>
  <c r="BJ245" i="2"/>
  <c r="BK242" i="2"/>
  <c r="BK245" i="2" s="1"/>
  <c r="BL242" i="2"/>
  <c r="BL245" i="2" s="1"/>
  <c r="BM242" i="2"/>
  <c r="BM245" i="2" s="1"/>
  <c r="BN242" i="2"/>
  <c r="BN245" i="2" s="1"/>
  <c r="BO242" i="2"/>
  <c r="BO245" i="2" s="1"/>
  <c r="D3" i="7"/>
  <c r="AH11" i="2" s="1"/>
  <c r="D4" i="7"/>
  <c r="D5" i="7"/>
  <c r="D16" i="7"/>
  <c r="F21" i="4" s="1"/>
  <c r="D17" i="7"/>
  <c r="F22" i="4" s="1"/>
  <c r="AC196" i="2"/>
  <c r="AC200" i="2" s="1"/>
  <c r="S115" i="2"/>
  <c r="O115" i="2"/>
  <c r="K115" i="2"/>
  <c r="G115" i="2"/>
  <c r="BM115" i="2"/>
  <c r="BI115" i="2"/>
  <c r="BE115" i="2"/>
  <c r="BA115" i="2"/>
  <c r="AW115" i="2"/>
  <c r="AS115" i="2"/>
  <c r="AO115" i="2"/>
  <c r="AK115" i="2"/>
  <c r="AG115" i="2"/>
  <c r="AC115" i="2"/>
  <c r="Y115" i="2"/>
  <c r="U115" i="2"/>
  <c r="Q115" i="2"/>
  <c r="M115" i="2"/>
  <c r="I115" i="2"/>
  <c r="E115" i="2"/>
  <c r="AP205" i="2"/>
  <c r="J203" i="2"/>
  <c r="AR205" i="2"/>
  <c r="AV205" i="2"/>
  <c r="AV15" i="2" s="1"/>
  <c r="AN203" i="2"/>
  <c r="AN13" i="2" s="1"/>
  <c r="AJ205" i="2"/>
  <c r="AJ15" i="2" s="1"/>
  <c r="AF205" i="2"/>
  <c r="AF15" i="2" s="1"/>
  <c r="AB203" i="2"/>
  <c r="AB13" i="2" s="1"/>
  <c r="X203" i="2"/>
  <c r="X13" i="2" s="1"/>
  <c r="T203" i="2"/>
  <c r="P205" i="2"/>
  <c r="L205" i="2"/>
  <c r="H203" i="2"/>
  <c r="AR13" i="2"/>
  <c r="K196" i="2"/>
  <c r="K200" i="2" s="1"/>
  <c r="K194" i="2"/>
  <c r="AZ196" i="2"/>
  <c r="AZ200" i="2" s="1"/>
  <c r="AZ195" i="2"/>
  <c r="AZ199" i="2" s="1"/>
  <c r="AR196" i="2"/>
  <c r="AR200" i="2" s="1"/>
  <c r="O196" i="2"/>
  <c r="O200" i="2" s="1"/>
  <c r="O195" i="2"/>
  <c r="O199" i="2" s="1"/>
  <c r="G196" i="2"/>
  <c r="G200" i="2" s="1"/>
  <c r="G195" i="2"/>
  <c r="G199" i="2" s="1"/>
  <c r="AM196" i="2"/>
  <c r="AM200" i="2" s="1"/>
  <c r="AM194" i="2"/>
  <c r="W196" i="2"/>
  <c r="W200" i="2" s="1"/>
  <c r="W194" i="2"/>
  <c r="BH196" i="2"/>
  <c r="BH200" i="2" s="1"/>
  <c r="AN196" i="2"/>
  <c r="AN200" i="2" s="1"/>
  <c r="AI196" i="2"/>
  <c r="AI200" i="2" s="1"/>
  <c r="X196" i="2"/>
  <c r="X200" i="2" s="1"/>
  <c r="S196" i="2"/>
  <c r="S200" i="2"/>
  <c r="M11" i="2" l="1"/>
  <c r="M12" i="2" s="1"/>
  <c r="AS11" i="2"/>
  <c r="AS12" i="2" s="1"/>
  <c r="O11" i="2"/>
  <c r="X11" i="2"/>
  <c r="H11" i="2"/>
  <c r="H12" i="2" s="1"/>
  <c r="R11" i="2"/>
  <c r="R12" i="2" s="1"/>
  <c r="AL11" i="2"/>
  <c r="AL12" i="2" s="1"/>
  <c r="P11" i="2"/>
  <c r="AV11" i="2"/>
  <c r="AV12" i="2" s="1"/>
  <c r="AC11" i="2"/>
  <c r="BI11" i="2"/>
  <c r="AJ11" i="2"/>
  <c r="AJ12" i="2" s="1"/>
  <c r="AB11" i="2"/>
  <c r="BO11" i="2"/>
  <c r="BK11" i="2"/>
  <c r="I11" i="2"/>
  <c r="I12" i="2" s="1"/>
  <c r="AO11" i="2"/>
  <c r="AO12" i="2" s="1"/>
  <c r="K11" i="2"/>
  <c r="K12" i="2" s="1"/>
  <c r="J11" i="2"/>
  <c r="J12" i="2" s="1"/>
  <c r="BJ11" i="2"/>
  <c r="AR11" i="2"/>
  <c r="AR12" i="2" s="1"/>
  <c r="V11" i="2"/>
  <c r="V12" i="2" s="1"/>
  <c r="BD11" i="2"/>
  <c r="F24" i="4"/>
  <c r="AD11" i="2"/>
  <c r="AF11" i="2"/>
  <c r="Y11" i="2"/>
  <c r="Y12" i="2" s="1"/>
  <c r="BE11" i="2"/>
  <c r="Z11" i="2"/>
  <c r="BH11" i="2"/>
  <c r="AI11" i="2"/>
  <c r="AE11" i="2"/>
  <c r="AQ204" i="2"/>
  <c r="BG11" i="2"/>
  <c r="Q11" i="2"/>
  <c r="Q12" i="2" s="1"/>
  <c r="AG11" i="2"/>
  <c r="AW11" i="2"/>
  <c r="AW12" i="2" s="1"/>
  <c r="BM11" i="2"/>
  <c r="S11" i="2"/>
  <c r="S12" i="2" s="1"/>
  <c r="AU11" i="2"/>
  <c r="AU12" i="2" s="1"/>
  <c r="AQ11" i="2"/>
  <c r="AQ12" i="2" s="1"/>
  <c r="AM11" i="2"/>
  <c r="AM12" i="2" s="1"/>
  <c r="W11" i="2"/>
  <c r="AT11" i="2"/>
  <c r="AT12" i="2" s="1"/>
  <c r="AZ11" i="2"/>
  <c r="BL11" i="2"/>
  <c r="AA11" i="2"/>
  <c r="D6" i="7"/>
  <c r="BN151" i="2" s="1"/>
  <c r="N11" i="2"/>
  <c r="E11" i="2"/>
  <c r="E12" i="2" s="1"/>
  <c r="U11" i="2"/>
  <c r="AK11" i="2"/>
  <c r="AK12" i="2" s="1"/>
  <c r="BA11" i="2"/>
  <c r="G11" i="2"/>
  <c r="G12" i="2" s="1"/>
  <c r="L11" i="2"/>
  <c r="L12" i="2" s="1"/>
  <c r="BF11" i="2"/>
  <c r="AX11" i="2"/>
  <c r="AY11" i="2"/>
  <c r="AN11" i="2"/>
  <c r="AN12" i="2" s="1"/>
  <c r="BN11" i="2"/>
  <c r="F11" i="2"/>
  <c r="F12" i="2" s="1"/>
  <c r="T11" i="2"/>
  <c r="BC11" i="2"/>
  <c r="BC12" i="2" s="1"/>
  <c r="AA204" i="2"/>
  <c r="AA14" i="2" s="1"/>
  <c r="I203" i="2"/>
  <c r="Q205" i="2"/>
  <c r="Q204" i="2"/>
  <c r="AQ232" i="2"/>
  <c r="O236" i="2"/>
  <c r="BJ236" i="2"/>
  <c r="AR204" i="2"/>
  <c r="AR14" i="2" s="1"/>
  <c r="K204" i="2"/>
  <c r="K14" i="2" s="1"/>
  <c r="N205" i="2"/>
  <c r="N15" i="2" s="1"/>
  <c r="BG205" i="2"/>
  <c r="BG15" i="2" s="1"/>
  <c r="AE204" i="2"/>
  <c r="AE14" i="2" s="1"/>
  <c r="L204" i="2"/>
  <c r="L14" i="2" s="1"/>
  <c r="BC204" i="2"/>
  <c r="BC14" i="2" s="1"/>
  <c r="AU204" i="2"/>
  <c r="AU14" i="2" s="1"/>
  <c r="AG204" i="2"/>
  <c r="AG14" i="2" s="1"/>
  <c r="W233" i="2"/>
  <c r="O235" i="2"/>
  <c r="G234" i="2"/>
  <c r="N233" i="2"/>
  <c r="Y232" i="2"/>
  <c r="U204" i="2"/>
  <c r="U14" i="2" s="1"/>
  <c r="N13" i="2"/>
  <c r="Q14" i="2"/>
  <c r="BI15" i="2"/>
  <c r="AM15" i="2"/>
  <c r="Q15" i="2"/>
  <c r="I13" i="2"/>
  <c r="Q13" i="2"/>
  <c r="I15" i="2"/>
  <c r="Q161" i="2"/>
  <c r="BO143" i="2"/>
  <c r="AW145" i="2"/>
  <c r="R122" i="2"/>
  <c r="BF151" i="2"/>
  <c r="Z120" i="2"/>
  <c r="Y131" i="2"/>
  <c r="U125" i="2"/>
  <c r="BE132" i="2"/>
  <c r="AI131" i="2"/>
  <c r="N150" i="2"/>
  <c r="Z126" i="2"/>
  <c r="Z154" i="2"/>
  <c r="BE138" i="2"/>
  <c r="R130" i="2"/>
  <c r="BM130" i="2"/>
  <c r="AR125" i="2"/>
  <c r="AB127" i="2"/>
  <c r="Q122" i="2"/>
  <c r="BN132" i="2"/>
  <c r="AH130" i="2"/>
  <c r="AE126" i="2"/>
  <c r="AL129" i="2"/>
  <c r="S137" i="2"/>
  <c r="F125" i="2"/>
  <c r="AA122" i="2"/>
  <c r="K161" i="2"/>
  <c r="BM126" i="2"/>
  <c r="Z135" i="2"/>
  <c r="BN163" i="2"/>
  <c r="M152" i="2"/>
  <c r="AU135" i="2"/>
  <c r="AO125" i="2"/>
  <c r="AL135" i="2"/>
  <c r="AT151" i="2"/>
  <c r="N138" i="2"/>
  <c r="AJ129" i="2"/>
  <c r="BB11" i="2"/>
  <c r="BB12" i="2" s="1"/>
  <c r="AP11" i="2"/>
  <c r="AP12" i="2" s="1"/>
  <c r="I204" i="2"/>
  <c r="I14" i="2" s="1"/>
  <c r="S204" i="2"/>
  <c r="S14" i="2" s="1"/>
  <c r="BH204" i="2"/>
  <c r="BH14" i="2" s="1"/>
  <c r="AX233" i="2"/>
  <c r="AX236" i="2"/>
  <c r="AD232" i="2"/>
  <c r="F232" i="2"/>
  <c r="AJ204" i="2"/>
  <c r="AJ14" i="2" s="1"/>
  <c r="G232" i="2"/>
  <c r="J204" i="2"/>
  <c r="F204" i="2"/>
  <c r="F14" i="2" s="1"/>
  <c r="BI204" i="2"/>
  <c r="BI14" i="2" s="1"/>
  <c r="AC203" i="2"/>
  <c r="AC13" i="2" s="1"/>
  <c r="AC205" i="2"/>
  <c r="AC15" i="2" s="1"/>
  <c r="Y205" i="2"/>
  <c r="Y15" i="2" s="1"/>
  <c r="Y203" i="2"/>
  <c r="Y13" i="2" s="1"/>
  <c r="E203" i="2"/>
  <c r="E13" i="2" s="1"/>
  <c r="E205" i="2"/>
  <c r="E15" i="2" s="1"/>
  <c r="AZ205" i="2"/>
  <c r="AZ15" i="2" s="1"/>
  <c r="AZ203" i="2"/>
  <c r="AZ13" i="2" s="1"/>
  <c r="BJ204" i="2"/>
  <c r="BJ14" i="2" s="1"/>
  <c r="T204" i="2"/>
  <c r="AJ232" i="2"/>
  <c r="AI233" i="2"/>
  <c r="W232" i="2"/>
  <c r="G233" i="2"/>
  <c r="BK204" i="2"/>
  <c r="BK14" i="2" s="1"/>
  <c r="O204" i="2"/>
  <c r="O14" i="2" s="1"/>
  <c r="AZ204" i="2"/>
  <c r="S236" i="2"/>
  <c r="K235" i="2"/>
  <c r="J234" i="2"/>
  <c r="AW236" i="2"/>
  <c r="AS235" i="2"/>
  <c r="AV232" i="2"/>
  <c r="F234" i="2"/>
  <c r="BE236" i="2"/>
  <c r="AG235" i="2"/>
  <c r="AC235" i="2"/>
  <c r="M236" i="2"/>
  <c r="AF233" i="2"/>
  <c r="AB234" i="2"/>
  <c r="L235" i="2"/>
  <c r="BO204" i="2"/>
  <c r="BO14" i="2" s="1"/>
  <c r="BK236" i="2"/>
  <c r="BI232" i="2"/>
  <c r="BI236" i="2"/>
  <c r="BA232" i="2"/>
  <c r="BA236" i="2"/>
  <c r="AO236" i="2"/>
  <c r="AK236" i="2"/>
  <c r="U234" i="2"/>
  <c r="U232" i="2"/>
  <c r="Q236" i="2"/>
  <c r="Q235" i="2"/>
  <c r="I233" i="2"/>
  <c r="BH236" i="2"/>
  <c r="BH232" i="2"/>
  <c r="BD234" i="2"/>
  <c r="BD235" i="2"/>
  <c r="AZ235" i="2"/>
  <c r="AZ234" i="2"/>
  <c r="AV233" i="2"/>
  <c r="AV235" i="2"/>
  <c r="AV236" i="2"/>
  <c r="AR234" i="2"/>
  <c r="AN235" i="2"/>
  <c r="AN234" i="2"/>
  <c r="AJ236" i="2"/>
  <c r="AJ233" i="2"/>
  <c r="AJ235" i="2"/>
  <c r="X233" i="2"/>
  <c r="X235" i="2"/>
  <c r="X234" i="2"/>
  <c r="X236" i="2"/>
  <c r="T236" i="2"/>
  <c r="T232" i="2"/>
  <c r="T235" i="2"/>
  <c r="P232" i="2"/>
  <c r="P236" i="2"/>
  <c r="P233" i="2"/>
  <c r="P235" i="2"/>
  <c r="P234" i="2"/>
  <c r="H233" i="2"/>
  <c r="AD204" i="2"/>
  <c r="AD14" i="2" s="1"/>
  <c r="BC205" i="2"/>
  <c r="BC15" i="2" s="1"/>
  <c r="BC203" i="2"/>
  <c r="BC13" i="2" s="1"/>
  <c r="AW203" i="2"/>
  <c r="AW13" i="2" s="1"/>
  <c r="AW205" i="2"/>
  <c r="AW15" i="2" s="1"/>
  <c r="AI203" i="2"/>
  <c r="AI13" i="2" s="1"/>
  <c r="AI205" i="2"/>
  <c r="AI15" i="2" s="1"/>
  <c r="W203" i="2"/>
  <c r="W13" i="2" s="1"/>
  <c r="W205" i="2"/>
  <c r="W15" i="2" s="1"/>
  <c r="O203" i="2"/>
  <c r="O13" i="2" s="1"/>
  <c r="O205" i="2"/>
  <c r="O15" i="2" s="1"/>
  <c r="AP204" i="2"/>
  <c r="AP14" i="2" s="1"/>
  <c r="V204" i="2"/>
  <c r="T234" i="2"/>
  <c r="BE232" i="2"/>
  <c r="AR235" i="2"/>
  <c r="BA204" i="2"/>
  <c r="BA14" i="2" s="1"/>
  <c r="Y204" i="2"/>
  <c r="Y14" i="2" s="1"/>
  <c r="AO233" i="2"/>
  <c r="BK235" i="2"/>
  <c r="AQ205" i="2"/>
  <c r="AQ15" i="2" s="1"/>
  <c r="AM203" i="2"/>
  <c r="AM13" i="2" s="1"/>
  <c r="AK204" i="2"/>
  <c r="AK14" i="2" s="1"/>
  <c r="I236" i="2"/>
  <c r="BI203" i="2"/>
  <c r="BI13" i="2" s="1"/>
  <c r="X204" i="2"/>
  <c r="X14" i="2" s="1"/>
  <c r="AN204" i="2"/>
  <c r="AN14" i="2" s="1"/>
  <c r="G204" i="2"/>
  <c r="G14" i="2" s="1"/>
  <c r="BE204" i="2"/>
  <c r="BE14" i="2" s="1"/>
  <c r="H204" i="2"/>
  <c r="H14" i="2" s="1"/>
  <c r="AG205" i="2"/>
  <c r="AG15" i="2" s="1"/>
  <c r="AG203" i="2"/>
  <c r="AG13" i="2" s="1"/>
  <c r="U203" i="2"/>
  <c r="U13" i="2" s="1"/>
  <c r="U205" i="2"/>
  <c r="U15" i="2" s="1"/>
  <c r="M203" i="2"/>
  <c r="M13" i="2" s="1"/>
  <c r="M205" i="2"/>
  <c r="M15" i="2" s="1"/>
  <c r="BF204" i="2"/>
  <c r="BF14" i="2" s="1"/>
  <c r="AB204" i="2"/>
  <c r="AB14" i="2" s="1"/>
  <c r="R204" i="2"/>
  <c r="R14" i="2" s="1"/>
  <c r="BB234" i="2"/>
  <c r="BO236" i="2"/>
  <c r="BO235" i="2"/>
  <c r="BK233" i="2"/>
  <c r="BK234" i="2"/>
  <c r="BK232" i="2"/>
  <c r="BG235" i="2"/>
  <c r="BC235" i="2"/>
  <c r="BC232" i="2"/>
  <c r="BC234" i="2"/>
  <c r="BC236" i="2"/>
  <c r="AY235" i="2"/>
  <c r="AY234" i="2"/>
  <c r="AQ235" i="2"/>
  <c r="AQ233" i="2"/>
  <c r="AQ234" i="2"/>
  <c r="AI236" i="2"/>
  <c r="AE235" i="2"/>
  <c r="AE234" i="2"/>
  <c r="AA235" i="2"/>
  <c r="AA232" i="2"/>
  <c r="W235" i="2"/>
  <c r="W234" i="2"/>
  <c r="W236" i="2"/>
  <c r="O232" i="2"/>
  <c r="O233" i="2"/>
  <c r="O234" i="2"/>
  <c r="G235" i="2"/>
  <c r="G236" i="2"/>
  <c r="BJ232" i="2"/>
  <c r="BB236" i="2"/>
  <c r="BB232" i="2"/>
  <c r="BB235" i="2"/>
  <c r="AX232" i="2"/>
  <c r="AT235" i="2"/>
  <c r="AP236" i="2"/>
  <c r="AP235" i="2"/>
  <c r="AP232" i="2"/>
  <c r="AL234" i="2"/>
  <c r="AL232" i="2"/>
  <c r="AD233" i="2"/>
  <c r="AD235" i="2"/>
  <c r="N235" i="2"/>
  <c r="N236" i="2"/>
  <c r="AH204" i="2"/>
  <c r="AH14" i="2" s="1"/>
  <c r="N204" i="2"/>
  <c r="N14" i="2" s="1"/>
  <c r="AM204" i="2"/>
  <c r="AM14" i="2" s="1"/>
  <c r="BI235" i="2"/>
  <c r="BM204" i="2"/>
  <c r="BM14" i="2" s="1"/>
  <c r="W204" i="2"/>
  <c r="BA233" i="2"/>
  <c r="AV204" i="2"/>
  <c r="AV14" i="2" s="1"/>
  <c r="AT204" i="2"/>
  <c r="AT14" i="2" s="1"/>
  <c r="AX204" i="2"/>
  <c r="AX14" i="2" s="1"/>
  <c r="BN204" i="2"/>
  <c r="BN14" i="2" s="1"/>
  <c r="Y236" i="2"/>
  <c r="R235" i="2"/>
  <c r="BE234" i="2"/>
  <c r="AQ236" i="2"/>
  <c r="BJ233" i="2"/>
  <c r="AD234" i="2"/>
  <c r="Z233" i="2"/>
  <c r="BM235" i="2"/>
  <c r="AK235" i="2"/>
  <c r="U233" i="2"/>
  <c r="E204" i="2"/>
  <c r="E14" i="2" s="1"/>
  <c r="M234" i="2"/>
  <c r="M235" i="2"/>
  <c r="BL234" i="2"/>
  <c r="BL233" i="2"/>
  <c r="BL232" i="2"/>
  <c r="BL236" i="2"/>
  <c r="AS203" i="2"/>
  <c r="AS13" i="2" s="1"/>
  <c r="AS205" i="2"/>
  <c r="AS15" i="2" s="1"/>
  <c r="AO205" i="2"/>
  <c r="AO15" i="2" s="1"/>
  <c r="AO203" i="2"/>
  <c r="AO13" i="2" s="1"/>
  <c r="AK203" i="2"/>
  <c r="AK13" i="2" s="1"/>
  <c r="AK205" i="2"/>
  <c r="AK15" i="2" s="1"/>
  <c r="BL235" i="2"/>
  <c r="AM235" i="2"/>
  <c r="AM236" i="2"/>
  <c r="AM232" i="2"/>
  <c r="AH205" i="2"/>
  <c r="AH203" i="2"/>
  <c r="AH13" i="2" s="1"/>
  <c r="AD205" i="2"/>
  <c r="AD15" i="2" s="1"/>
  <c r="AD203" i="2"/>
  <c r="AD13" i="2" s="1"/>
  <c r="Z203" i="2"/>
  <c r="Z13" i="2" s="1"/>
  <c r="Z205" i="2"/>
  <c r="Z15" i="2" s="1"/>
  <c r="V203" i="2"/>
  <c r="V13" i="2" s="1"/>
  <c r="V205" i="2"/>
  <c r="V15" i="2" s="1"/>
  <c r="R205" i="2"/>
  <c r="R15" i="2" s="1"/>
  <c r="R203" i="2"/>
  <c r="R13" i="2" s="1"/>
  <c r="F205" i="2"/>
  <c r="F15" i="2" s="1"/>
  <c r="F203" i="2"/>
  <c r="F13" i="2" s="1"/>
  <c r="BJ203" i="2"/>
  <c r="BJ13" i="2" s="1"/>
  <c r="BJ205" i="2"/>
  <c r="BJ15" i="2" s="1"/>
  <c r="BD203" i="2"/>
  <c r="BD13" i="2" s="1"/>
  <c r="BD205" i="2"/>
  <c r="BD15" i="2" s="1"/>
  <c r="AT205" i="2"/>
  <c r="AT15" i="2" s="1"/>
  <c r="AT203" i="2"/>
  <c r="AT13" i="2" s="1"/>
  <c r="AS204" i="2"/>
  <c r="AS14" i="2" s="1"/>
  <c r="AL204" i="2"/>
  <c r="AL14" i="2" s="1"/>
  <c r="BG204" i="2"/>
  <c r="BG14" i="2" s="1"/>
  <c r="BK205" i="2"/>
  <c r="BK15" i="2" s="1"/>
  <c r="BK203" i="2"/>
  <c r="BK13" i="2" s="1"/>
  <c r="BE205" i="2"/>
  <c r="BE15" i="2" s="1"/>
  <c r="BE203" i="2"/>
  <c r="BE13" i="2" s="1"/>
  <c r="AY203" i="2"/>
  <c r="AY13" i="2" s="1"/>
  <c r="AY205" i="2"/>
  <c r="AY15" i="2" s="1"/>
  <c r="AC204" i="2"/>
  <c r="AC14" i="2" s="1"/>
  <c r="K232" i="2"/>
  <c r="K233" i="2"/>
  <c r="K236" i="2"/>
  <c r="K234" i="2"/>
  <c r="H236" i="2"/>
  <c r="H235" i="2"/>
  <c r="H234" i="2"/>
  <c r="BH234" i="2"/>
  <c r="BH233" i="2"/>
  <c r="BH235" i="2"/>
  <c r="AY233" i="2"/>
  <c r="AY236" i="2"/>
  <c r="AY232" i="2"/>
  <c r="AU234" i="2"/>
  <c r="AU235" i="2"/>
  <c r="AU233" i="2"/>
  <c r="BF236" i="2"/>
  <c r="BB233" i="2"/>
  <c r="AX234" i="2"/>
  <c r="AX235" i="2"/>
  <c r="AT233" i="2"/>
  <c r="AT234" i="2"/>
  <c r="AP234" i="2"/>
  <c r="AP233" i="2"/>
  <c r="AL233" i="2"/>
  <c r="AL235" i="2"/>
  <c r="AL236" i="2"/>
  <c r="V233" i="2"/>
  <c r="V235" i="2"/>
  <c r="R232" i="2"/>
  <c r="R233" i="2"/>
  <c r="R234" i="2"/>
  <c r="R236" i="2"/>
  <c r="N234" i="2"/>
  <c r="N232" i="2"/>
  <c r="J236" i="2"/>
  <c r="J235" i="2"/>
  <c r="J233" i="2"/>
  <c r="J232" i="2"/>
  <c r="F233" i="2"/>
  <c r="F235" i="2"/>
  <c r="F236" i="2"/>
  <c r="BI233" i="2"/>
  <c r="BE233" i="2"/>
  <c r="BE235" i="2"/>
  <c r="BA234" i="2"/>
  <c r="AO235" i="2"/>
  <c r="AO234" i="2"/>
  <c r="AO232" i="2"/>
  <c r="Y235" i="2"/>
  <c r="Y233" i="2"/>
  <c r="Y234" i="2"/>
  <c r="Q233" i="2"/>
  <c r="Q232" i="2"/>
  <c r="Q234" i="2"/>
  <c r="M233" i="2"/>
  <c r="M232" i="2"/>
  <c r="I234" i="2"/>
  <c r="I235" i="2"/>
  <c r="I232" i="2"/>
  <c r="AO204" i="2"/>
  <c r="AO14" i="2" s="1"/>
  <c r="AF204" i="2"/>
  <c r="AF14" i="2" s="1"/>
  <c r="BM205" i="2"/>
  <c r="BM15" i="2" s="1"/>
  <c r="BM203" i="2"/>
  <c r="BM13" i="2" s="1"/>
  <c r="BA203" i="2"/>
  <c r="BA13" i="2" s="1"/>
  <c r="BA205" i="2"/>
  <c r="BA15" i="2" s="1"/>
  <c r="AL205" i="2"/>
  <c r="AL15" i="2" s="1"/>
  <c r="AL203" i="2"/>
  <c r="AL13" i="2" s="1"/>
  <c r="AE203" i="2"/>
  <c r="AE13" i="2" s="1"/>
  <c r="AE205" i="2"/>
  <c r="AE15" i="2" s="1"/>
  <c r="AA203" i="2"/>
  <c r="AA13" i="2" s="1"/>
  <c r="AA205" i="2"/>
  <c r="AA15" i="2" s="1"/>
  <c r="S203" i="2"/>
  <c r="S13" i="2" s="1"/>
  <c r="S205" i="2"/>
  <c r="S15" i="2" s="1"/>
  <c r="K205" i="2"/>
  <c r="K15" i="2" s="1"/>
  <c r="K203" i="2"/>
  <c r="K13" i="2" s="1"/>
  <c r="G203" i="2"/>
  <c r="G13" i="2" s="1"/>
  <c r="G205" i="2"/>
  <c r="G15" i="2" s="1"/>
  <c r="BF13" i="2"/>
  <c r="V14" i="2"/>
  <c r="J14" i="2"/>
  <c r="BN203" i="2"/>
  <c r="BN13" i="2" s="1"/>
  <c r="BN205" i="2"/>
  <c r="BN15" i="2" s="1"/>
  <c r="BH203" i="2"/>
  <c r="BH205" i="2"/>
  <c r="BH15" i="2" s="1"/>
  <c r="AX205" i="2"/>
  <c r="AX15" i="2" s="1"/>
  <c r="AX203" i="2"/>
  <c r="AX13" i="2" s="1"/>
  <c r="Z204" i="2"/>
  <c r="Z14" i="2" s="1"/>
  <c r="M204" i="2"/>
  <c r="M14" i="2" s="1"/>
  <c r="BJ235" i="2"/>
  <c r="BD232" i="2"/>
  <c r="BD233" i="2"/>
  <c r="BD236" i="2"/>
  <c r="BA235" i="2"/>
  <c r="S233" i="2"/>
  <c r="S234" i="2"/>
  <c r="S235" i="2"/>
  <c r="S232" i="2"/>
  <c r="BI234" i="2"/>
  <c r="BC233" i="2"/>
  <c r="AZ232" i="2"/>
  <c r="AZ236" i="2"/>
  <c r="AZ233" i="2"/>
  <c r="AR236" i="2"/>
  <c r="AR232" i="2"/>
  <c r="AR233" i="2"/>
  <c r="AN236" i="2"/>
  <c r="AN232" i="2"/>
  <c r="AN233" i="2"/>
  <c r="AJ234" i="2"/>
  <c r="AI204" i="2"/>
  <c r="AI14" i="2" s="1"/>
  <c r="BN236" i="2"/>
  <c r="AI235" i="2"/>
  <c r="AI234" i="2"/>
  <c r="AF235" i="2"/>
  <c r="X232" i="2"/>
  <c r="T233" i="2"/>
  <c r="BJ234" i="2"/>
  <c r="AA233" i="2"/>
  <c r="BB204" i="2"/>
  <c r="BB14" i="2" s="1"/>
  <c r="H232" i="2"/>
  <c r="AI232" i="2"/>
  <c r="BL204" i="2"/>
  <c r="BL14" i="2" s="1"/>
  <c r="BN235" i="2"/>
  <c r="AB236" i="2"/>
  <c r="AV234" i="2"/>
  <c r="AD236" i="2"/>
  <c r="BL15" i="2"/>
  <c r="T13" i="2"/>
  <c r="AT236" i="2"/>
  <c r="AA236" i="2"/>
  <c r="BO13" i="2"/>
  <c r="AZ14" i="2"/>
  <c r="T14" i="2"/>
  <c r="L15" i="2"/>
  <c r="X15" i="2"/>
  <c r="AF13" i="2"/>
  <c r="AN15" i="2"/>
  <c r="BH13" i="2"/>
  <c r="H13" i="2"/>
  <c r="P15" i="2"/>
  <c r="AB15" i="2"/>
  <c r="AJ13" i="2"/>
  <c r="AV13" i="2"/>
  <c r="AR15" i="2"/>
  <c r="BB13" i="2"/>
  <c r="W14" i="2"/>
  <c r="AQ14" i="2"/>
  <c r="AQ13" i="2"/>
  <c r="AU13" i="2"/>
  <c r="BG13" i="2"/>
  <c r="BO15" i="2"/>
  <c r="BB15" i="2"/>
  <c r="J15" i="2"/>
  <c r="AP15" i="2"/>
  <c r="BF15" i="2"/>
  <c r="J13" i="2"/>
  <c r="AP13" i="2"/>
  <c r="AH15" i="2"/>
  <c r="AH234" i="2"/>
  <c r="AH235" i="2"/>
  <c r="AH232" i="2"/>
  <c r="AH236" i="2"/>
  <c r="AH233" i="2"/>
  <c r="AF236" i="2"/>
  <c r="AF234" i="2"/>
  <c r="AF232" i="2"/>
  <c r="V234" i="2"/>
  <c r="V232" i="2"/>
  <c r="V236" i="2"/>
  <c r="L236" i="2"/>
  <c r="L232" i="2"/>
  <c r="L233" i="2"/>
  <c r="L234" i="2"/>
  <c r="BG236" i="2"/>
  <c r="BG233" i="2"/>
  <c r="BG234" i="2"/>
  <c r="BG232" i="2"/>
  <c r="AW234" i="2"/>
  <c r="AW235" i="2"/>
  <c r="AW233" i="2"/>
  <c r="AW232" i="2"/>
  <c r="AU236" i="2"/>
  <c r="AU232" i="2"/>
  <c r="AS234" i="2"/>
  <c r="AS233" i="2"/>
  <c r="AS232" i="2"/>
  <c r="AS236" i="2"/>
  <c r="AM234" i="2"/>
  <c r="AM233" i="2"/>
  <c r="AK233" i="2"/>
  <c r="AK234" i="2"/>
  <c r="AK232" i="2"/>
  <c r="AE236" i="2"/>
  <c r="AE232" i="2"/>
  <c r="AE233" i="2"/>
  <c r="AC233" i="2"/>
  <c r="AC232" i="2"/>
  <c r="AC236" i="2"/>
  <c r="AC234" i="2"/>
  <c r="AA234" i="2"/>
  <c r="BO233" i="2"/>
  <c r="BO232" i="2"/>
  <c r="BO234" i="2"/>
  <c r="BM234" i="2"/>
  <c r="BM233" i="2"/>
  <c r="BM232" i="2"/>
  <c r="BM236" i="2"/>
  <c r="BF233" i="2"/>
  <c r="BF235" i="2"/>
  <c r="BF234" i="2"/>
  <c r="BF232" i="2"/>
  <c r="AG236" i="2"/>
  <c r="AG234" i="2"/>
  <c r="AG232" i="2"/>
  <c r="AG233" i="2"/>
  <c r="Z232" i="2"/>
  <c r="Z234" i="2"/>
  <c r="Z235" i="2"/>
  <c r="Z236" i="2"/>
  <c r="AT232" i="2"/>
  <c r="AB233" i="2"/>
  <c r="AB235" i="2"/>
  <c r="AB232" i="2"/>
  <c r="U236" i="2"/>
  <c r="U235" i="2"/>
  <c r="E235" i="2"/>
  <c r="E234" i="2"/>
  <c r="E233" i="2"/>
  <c r="E236" i="2"/>
  <c r="E232" i="2"/>
  <c r="BN232" i="2"/>
  <c r="BN234" i="2"/>
  <c r="BN233" i="2"/>
  <c r="BD204" i="2"/>
  <c r="BD14" i="2" s="1"/>
  <c r="AY204" i="2"/>
  <c r="AY14" i="2" s="1"/>
  <c r="P204" i="2"/>
  <c r="P14" i="2" s="1"/>
  <c r="AW204" i="2"/>
  <c r="AW14" i="2" s="1"/>
  <c r="AK155" i="2" l="1"/>
  <c r="AW130" i="2"/>
  <c r="BC146" i="2"/>
  <c r="BE129" i="2"/>
  <c r="AL156" i="2"/>
  <c r="O154" i="2"/>
  <c r="BM127" i="2"/>
  <c r="BB132" i="2"/>
  <c r="G142" i="2"/>
  <c r="Z133" i="2"/>
  <c r="V132" i="2"/>
  <c r="BF145" i="2"/>
  <c r="AX125" i="2"/>
  <c r="BH123" i="2"/>
  <c r="AX128" i="2"/>
  <c r="BK149" i="2"/>
  <c r="Z138" i="2"/>
  <c r="K136" i="2"/>
  <c r="BD136" i="2"/>
  <c r="K160" i="2"/>
  <c r="BJ130" i="2"/>
  <c r="BL146" i="2"/>
  <c r="L134" i="2"/>
  <c r="U151" i="2"/>
  <c r="AR119" i="2"/>
  <c r="AO135" i="2"/>
  <c r="AI162" i="2"/>
  <c r="BI118" i="2"/>
  <c r="S157" i="2"/>
  <c r="AU127" i="2"/>
  <c r="AT123" i="2"/>
  <c r="BL123" i="2"/>
  <c r="BB148" i="2"/>
  <c r="K137" i="2"/>
  <c r="Z146" i="2"/>
  <c r="BE151" i="2"/>
  <c r="AX148" i="2"/>
  <c r="U120" i="2"/>
  <c r="M155" i="2"/>
  <c r="BD125" i="2"/>
  <c r="F160" i="2"/>
  <c r="BC125" i="2"/>
  <c r="K156" i="2"/>
  <c r="AK128" i="2"/>
  <c r="K135" i="2"/>
  <c r="BB149" i="2"/>
  <c r="J154" i="2"/>
  <c r="N126" i="2"/>
  <c r="H125" i="2"/>
  <c r="J149" i="2"/>
  <c r="AI120" i="2"/>
  <c r="BA136" i="2"/>
  <c r="AE148" i="2"/>
  <c r="BD122" i="2"/>
  <c r="L127" i="2"/>
  <c r="BM128" i="2"/>
  <c r="AX162" i="2"/>
  <c r="AN120" i="2"/>
  <c r="J142" i="2"/>
  <c r="I132" i="2"/>
  <c r="J124" i="2"/>
  <c r="W162" i="2"/>
  <c r="AK158" i="2"/>
  <c r="AD146" i="2"/>
  <c r="BC126" i="2"/>
  <c r="AE135" i="2"/>
  <c r="Q130" i="2"/>
  <c r="L141" i="2"/>
  <c r="AT147" i="2"/>
  <c r="AL148" i="2"/>
  <c r="BG143" i="2"/>
  <c r="BL139" i="2"/>
  <c r="AS154" i="2"/>
  <c r="AL140" i="2"/>
  <c r="AA125" i="2"/>
  <c r="P150" i="2"/>
  <c r="AL120" i="2"/>
  <c r="M128" i="2"/>
  <c r="J129" i="2"/>
  <c r="J148" i="2"/>
  <c r="J135" i="2"/>
  <c r="AA143" i="2"/>
  <c r="V135" i="2"/>
  <c r="G154" i="2"/>
  <c r="AR129" i="2"/>
  <c r="BO138" i="2"/>
  <c r="AE132" i="2"/>
  <c r="BO122" i="2"/>
  <c r="AG131" i="2"/>
  <c r="I127" i="2"/>
  <c r="AS150" i="2"/>
  <c r="AG121" i="2"/>
  <c r="AA146" i="2"/>
  <c r="BF136" i="2"/>
  <c r="BL162" i="2"/>
  <c r="AV118" i="2"/>
  <c r="BG127" i="2"/>
  <c r="AU136" i="2"/>
  <c r="AE124" i="2"/>
  <c r="F149" i="2"/>
  <c r="AQ146" i="2"/>
  <c r="AQ121" i="2"/>
  <c r="G155" i="2"/>
  <c r="U117" i="2"/>
  <c r="BB150" i="2"/>
  <c r="F152" i="2"/>
  <c r="BE123" i="2"/>
  <c r="AD151" i="2"/>
  <c r="AM152" i="2"/>
  <c r="AX150" i="2"/>
  <c r="AZ121" i="2"/>
  <c r="AJ135" i="2"/>
  <c r="BI135" i="2"/>
  <c r="BN117" i="2"/>
  <c r="BJ139" i="2"/>
  <c r="AU131" i="2"/>
  <c r="N163" i="2"/>
  <c r="G120" i="2"/>
  <c r="AP126" i="2"/>
  <c r="N141" i="2"/>
  <c r="AP141" i="2"/>
  <c r="BC137" i="2"/>
  <c r="AV152" i="2"/>
  <c r="BB156" i="2"/>
  <c r="AI124" i="2"/>
  <c r="G129" i="2"/>
  <c r="AU149" i="2"/>
  <c r="W158" i="2"/>
  <c r="AM133" i="2"/>
  <c r="BA144" i="2"/>
  <c r="I147" i="2"/>
  <c r="BK142" i="2"/>
  <c r="O145" i="2"/>
  <c r="AX139" i="2"/>
  <c r="BN125" i="2"/>
  <c r="AV125" i="2"/>
  <c r="BM148" i="2"/>
  <c r="AG154" i="2"/>
  <c r="D7" i="7"/>
  <c r="D8" i="7" s="1"/>
  <c r="AH125" i="2"/>
  <c r="M146" i="2"/>
  <c r="BK122" i="2"/>
  <c r="BG133" i="2"/>
  <c r="Y132" i="2"/>
  <c r="BC145" i="2"/>
  <c r="BE146" i="2"/>
  <c r="AU134" i="2"/>
  <c r="O136" i="2"/>
  <c r="AR138" i="2"/>
  <c r="BO150" i="2"/>
  <c r="BK157" i="2"/>
  <c r="AP140" i="2"/>
  <c r="BE154" i="2"/>
  <c r="R145" i="2"/>
  <c r="BO135" i="2"/>
  <c r="BE122" i="2"/>
  <c r="BF142" i="2"/>
  <c r="AA141" i="2"/>
  <c r="AI127" i="2"/>
  <c r="AS141" i="2"/>
  <c r="I134" i="2"/>
  <c r="AW157" i="2"/>
  <c r="AH154" i="2"/>
  <c r="Z141" i="2"/>
  <c r="BA159" i="2"/>
  <c r="L153" i="2"/>
  <c r="BJ152" i="2"/>
  <c r="AD158" i="2"/>
  <c r="AY145" i="2"/>
  <c r="AX158" i="2"/>
  <c r="BL159" i="2"/>
  <c r="AD142" i="2"/>
  <c r="BC121" i="2"/>
  <c r="U148" i="2"/>
  <c r="Q118" i="2"/>
  <c r="S153" i="2"/>
  <c r="Q119" i="2"/>
  <c r="I118" i="2"/>
  <c r="T140" i="2"/>
  <c r="BN157" i="2"/>
  <c r="P155" i="2"/>
  <c r="V156" i="2"/>
  <c r="AP150" i="2"/>
  <c r="V147" i="2"/>
  <c r="AM143" i="2"/>
  <c r="AU140" i="2"/>
  <c r="S144" i="2"/>
  <c r="AQ139" i="2"/>
  <c r="R161" i="2"/>
  <c r="AS128" i="2"/>
  <c r="BF140" i="2"/>
  <c r="AA153" i="2"/>
  <c r="Z128" i="2"/>
  <c r="BB134" i="2"/>
  <c r="R128" i="2"/>
  <c r="K158" i="2"/>
  <c r="AF150" i="2"/>
  <c r="AF145" i="2"/>
  <c r="BN120" i="2"/>
  <c r="BF126" i="2"/>
  <c r="V138" i="2"/>
  <c r="AV124" i="2"/>
  <c r="AW153" i="2"/>
  <c r="AA161" i="2"/>
  <c r="AM138" i="2"/>
  <c r="I131" i="2"/>
  <c r="M120" i="2"/>
  <c r="AK143" i="2"/>
  <c r="U149" i="2"/>
  <c r="BN155" i="2"/>
  <c r="G156" i="2"/>
  <c r="Z125" i="2"/>
  <c r="K132" i="2"/>
  <c r="AW147" i="2"/>
  <c r="K146" i="2"/>
  <c r="AY134" i="2"/>
  <c r="BH159" i="2"/>
  <c r="BL120" i="2"/>
  <c r="AM123" i="2"/>
  <c r="AG120" i="2"/>
  <c r="W126" i="2"/>
  <c r="BA118" i="2"/>
  <c r="AF132" i="2"/>
  <c r="T267" i="2"/>
  <c r="Y146" i="2"/>
  <c r="BK136" i="2"/>
  <c r="X148" i="2"/>
  <c r="P158" i="2"/>
  <c r="AB147" i="2"/>
  <c r="BO148" i="2"/>
  <c r="AS162" i="2"/>
  <c r="AE155" i="2"/>
  <c r="AU126" i="2"/>
  <c r="AP138" i="2"/>
  <c r="Y120" i="2"/>
  <c r="AB132" i="2"/>
  <c r="AY124" i="2"/>
  <c r="R140" i="2"/>
  <c r="BI121" i="2"/>
  <c r="W149" i="2"/>
  <c r="BD154" i="2"/>
  <c r="AK122" i="2"/>
  <c r="AW123" i="2"/>
  <c r="BA150" i="2"/>
  <c r="T153" i="2"/>
  <c r="BM145" i="2"/>
  <c r="U142" i="2"/>
  <c r="BE124" i="2"/>
  <c r="E143" i="2"/>
  <c r="R160" i="2"/>
  <c r="BM141" i="2"/>
  <c r="AP135" i="2"/>
  <c r="W144" i="2"/>
  <c r="BD150" i="2"/>
  <c r="V126" i="2"/>
  <c r="M150" i="2"/>
  <c r="AP133" i="2"/>
  <c r="AG124" i="2"/>
  <c r="W142" i="2"/>
  <c r="AA127" i="2"/>
  <c r="X135" i="2"/>
  <c r="BG146" i="2"/>
  <c r="M163" i="2"/>
  <c r="AI139" i="2"/>
  <c r="M130" i="2"/>
  <c r="AQ140" i="2"/>
  <c r="K125" i="2"/>
  <c r="S136" i="2"/>
  <c r="BC138" i="2"/>
  <c r="AL144" i="2"/>
  <c r="M122" i="2"/>
  <c r="BF147" i="2"/>
  <c r="V123" i="2"/>
  <c r="BD121" i="2"/>
  <c r="BN119" i="2"/>
  <c r="AG132" i="2"/>
  <c r="L149" i="2"/>
  <c r="X119" i="2"/>
  <c r="BF134" i="2"/>
  <c r="AY127" i="2"/>
  <c r="M147" i="2"/>
  <c r="G150" i="2"/>
  <c r="H154" i="2"/>
  <c r="AJ145" i="2"/>
  <c r="S121" i="2"/>
  <c r="Z124" i="2"/>
  <c r="BD163" i="2"/>
  <c r="AH135" i="2"/>
  <c r="M129" i="2"/>
  <c r="AT144" i="2"/>
  <c r="BO121" i="2"/>
  <c r="J130" i="2"/>
  <c r="J123" i="2"/>
  <c r="AE149" i="2"/>
  <c r="AH143" i="2"/>
  <c r="AD152" i="2"/>
  <c r="AH140" i="2"/>
  <c r="AZ127" i="2"/>
  <c r="BC156" i="2"/>
  <c r="AX151" i="2"/>
  <c r="U161" i="2"/>
  <c r="BA132" i="2"/>
  <c r="N160" i="2"/>
  <c r="R119" i="2"/>
  <c r="BL141" i="2"/>
  <c r="AU148" i="2"/>
  <c r="AR126" i="2"/>
  <c r="Y127" i="2"/>
  <c r="P119" i="2"/>
  <c r="AO154" i="2"/>
  <c r="J131" i="2"/>
  <c r="BK155" i="2"/>
  <c r="O140" i="2"/>
  <c r="AT153" i="2"/>
  <c r="Q131" i="2"/>
  <c r="F123" i="2"/>
  <c r="Y129" i="2"/>
  <c r="BC135" i="2"/>
  <c r="AF122" i="2"/>
  <c r="AY123" i="2"/>
  <c r="AE125" i="2"/>
  <c r="AD120" i="2"/>
  <c r="BN122" i="2"/>
  <c r="BF161" i="2"/>
  <c r="V136" i="2"/>
  <c r="AL151" i="2"/>
  <c r="BG139" i="2"/>
  <c r="F146" i="2"/>
  <c r="Z140" i="2"/>
  <c r="L125" i="2"/>
  <c r="AO136" i="2"/>
  <c r="AC134" i="2"/>
  <c r="BD134" i="2"/>
  <c r="P162" i="2"/>
  <c r="BC163" i="2"/>
  <c r="AX144" i="2"/>
  <c r="AO128" i="2"/>
  <c r="AL163" i="2"/>
  <c r="AI155" i="2"/>
  <c r="AH156" i="2"/>
  <c r="X161" i="2"/>
  <c r="W120" i="2"/>
  <c r="S125" i="2"/>
  <c r="J139" i="2"/>
  <c r="BL153" i="2"/>
  <c r="E144" i="2"/>
  <c r="AE157" i="2"/>
  <c r="J158" i="2"/>
  <c r="BF133" i="2"/>
  <c r="AD122" i="2"/>
  <c r="BM140" i="2"/>
  <c r="K145" i="2"/>
  <c r="AX134" i="2"/>
  <c r="I138" i="2"/>
  <c r="AD121" i="2"/>
  <c r="BD123" i="2"/>
  <c r="R121" i="2"/>
  <c r="BG153" i="2"/>
  <c r="BG118" i="2"/>
  <c r="E153" i="2"/>
  <c r="BE118" i="2"/>
  <c r="AH128" i="2"/>
  <c r="G138" i="2"/>
  <c r="AE136" i="2"/>
  <c r="U159" i="2"/>
  <c r="AG117" i="2"/>
  <c r="V133" i="2"/>
  <c r="M118" i="2"/>
  <c r="O159" i="2"/>
  <c r="BF153" i="2"/>
  <c r="BA125" i="2"/>
  <c r="BC140" i="2"/>
  <c r="J143" i="2"/>
  <c r="AN160" i="2"/>
  <c r="P117" i="2"/>
  <c r="R151" i="2"/>
  <c r="BI161" i="2"/>
  <c r="BE144" i="2"/>
  <c r="BO146" i="2"/>
  <c r="BB160" i="2"/>
  <c r="AO120" i="2"/>
  <c r="L122" i="2"/>
  <c r="R139" i="2"/>
  <c r="W147" i="2"/>
  <c r="AC122" i="2"/>
  <c r="E148" i="2"/>
  <c r="BF132" i="2"/>
  <c r="AG149" i="2"/>
  <c r="BH122" i="2"/>
  <c r="K144" i="2"/>
  <c r="J159" i="2"/>
  <c r="AK131" i="2"/>
  <c r="BG151" i="2"/>
  <c r="BB121" i="2"/>
  <c r="L152" i="2"/>
  <c r="AU161" i="2"/>
  <c r="AV161" i="2"/>
  <c r="AV126" i="2"/>
  <c r="BL142" i="2"/>
  <c r="AN163" i="2"/>
  <c r="AJ148" i="2"/>
  <c r="W139" i="2"/>
  <c r="AJ120" i="2"/>
  <c r="AP156" i="2"/>
  <c r="BG148" i="2"/>
  <c r="BG136" i="2"/>
  <c r="AE127" i="2"/>
  <c r="AD129" i="2"/>
  <c r="AT133" i="2"/>
  <c r="BK133" i="2"/>
  <c r="AK125" i="2"/>
  <c r="AY156" i="2"/>
  <c r="Q148" i="2"/>
  <c r="AM125" i="2"/>
  <c r="X123" i="2"/>
  <c r="U119" i="2"/>
  <c r="BB141" i="2"/>
  <c r="BF130" i="2"/>
  <c r="AN132" i="2"/>
  <c r="AW121" i="2"/>
  <c r="AE133" i="2"/>
  <c r="BG140" i="2"/>
  <c r="BI128" i="2"/>
  <c r="BC147" i="2"/>
  <c r="S135" i="2"/>
  <c r="AB123" i="2"/>
  <c r="AL136" i="2"/>
  <c r="R148" i="2"/>
  <c r="F134" i="2"/>
  <c r="O139" i="2"/>
  <c r="Y152" i="2"/>
  <c r="X136" i="2"/>
  <c r="G152" i="2"/>
  <c r="N125" i="2"/>
  <c r="AD128" i="2"/>
  <c r="BE130" i="2"/>
  <c r="M143" i="2"/>
  <c r="BG142" i="2"/>
  <c r="BC148" i="2"/>
  <c r="AT129" i="2"/>
  <c r="AP130" i="2"/>
  <c r="BG267" i="2"/>
  <c r="G127" i="2"/>
  <c r="Y117" i="2"/>
  <c r="BJ119" i="2"/>
  <c r="AI146" i="2"/>
  <c r="BK132" i="2"/>
  <c r="Y144" i="2"/>
  <c r="K163" i="2"/>
  <c r="AF133" i="2"/>
  <c r="M140" i="2"/>
  <c r="AO148" i="2"/>
  <c r="X158" i="2"/>
  <c r="AZ142" i="2"/>
  <c r="AX153" i="2"/>
  <c r="F121" i="2"/>
  <c r="BM119" i="2"/>
  <c r="AK151" i="2"/>
  <c r="AG148" i="2"/>
  <c r="V127" i="2"/>
  <c r="AZ147" i="2"/>
  <c r="BG157" i="2"/>
  <c r="W137" i="2"/>
  <c r="AB152" i="2"/>
  <c r="AY133" i="2"/>
  <c r="AE121" i="2"/>
  <c r="AO121" i="2"/>
  <c r="AL117" i="2"/>
  <c r="F129" i="2"/>
  <c r="E142" i="2"/>
  <c r="AA162" i="2"/>
  <c r="R267" i="2"/>
  <c r="BD141" i="2"/>
  <c r="AR153" i="2"/>
  <c r="AG125" i="2"/>
  <c r="AQ152" i="2"/>
  <c r="AM146" i="2"/>
  <c r="BM122" i="2"/>
  <c r="BI130" i="2"/>
  <c r="F140" i="2"/>
  <c r="K140" i="2"/>
  <c r="BB144" i="2"/>
  <c r="Z122" i="2"/>
  <c r="AA148" i="2"/>
  <c r="AQ163" i="2"/>
  <c r="AK132" i="2"/>
  <c r="Z144" i="2"/>
  <c r="F150" i="2"/>
  <c r="AX124" i="2"/>
  <c r="AL149" i="2"/>
  <c r="W135" i="2"/>
  <c r="J157" i="2"/>
  <c r="W122" i="2"/>
  <c r="AA139" i="2"/>
  <c r="AI123" i="2"/>
  <c r="BA129" i="2"/>
  <c r="S122" i="2"/>
  <c r="BB135" i="2"/>
  <c r="Z129" i="2"/>
  <c r="AA145" i="2"/>
  <c r="AQ123" i="2"/>
  <c r="BO134" i="2"/>
  <c r="AT152" i="2"/>
  <c r="K155" i="2"/>
  <c r="AI153" i="2"/>
  <c r="AF138" i="2"/>
  <c r="M139" i="2"/>
  <c r="AO152" i="2"/>
  <c r="BN123" i="2"/>
  <c r="BB142" i="2"/>
  <c r="K138" i="2"/>
  <c r="M125" i="2"/>
  <c r="BJ129" i="2"/>
  <c r="J151" i="2"/>
  <c r="Y121" i="2"/>
  <c r="AZ146" i="2"/>
  <c r="Q132" i="2"/>
  <c r="BB117" i="2"/>
  <c r="S152" i="2"/>
  <c r="BK137" i="2"/>
  <c r="AJ146" i="2"/>
  <c r="E154" i="2"/>
  <c r="AN147" i="2"/>
  <c r="L138" i="2"/>
  <c r="AB126" i="2"/>
  <c r="AG135" i="2"/>
  <c r="BD138" i="2"/>
  <c r="BO118" i="2"/>
  <c r="I141" i="2"/>
  <c r="BI163" i="2"/>
  <c r="AF135" i="2"/>
  <c r="AF136" i="2"/>
  <c r="AR140" i="2"/>
  <c r="H162" i="2"/>
  <c r="AO137" i="2"/>
  <c r="AS138" i="2"/>
  <c r="N267" i="2"/>
  <c r="AO146" i="2"/>
  <c r="U144" i="2"/>
  <c r="AF144" i="2"/>
  <c r="AO141" i="2"/>
  <c r="AZ152" i="2"/>
  <c r="X162" i="2"/>
  <c r="H136" i="2"/>
  <c r="AI161" i="2"/>
  <c r="AQ161" i="2"/>
  <c r="AV148" i="2"/>
  <c r="BH131" i="2"/>
  <c r="O119" i="2"/>
  <c r="X127" i="2"/>
  <c r="X144" i="2"/>
  <c r="AJ161" i="2"/>
  <c r="T131" i="2"/>
  <c r="AD125" i="2"/>
  <c r="P148" i="2"/>
  <c r="T133" i="2"/>
  <c r="Y145" i="2"/>
  <c r="AQ131" i="2"/>
  <c r="BE267" i="2"/>
  <c r="BG131" i="2"/>
  <c r="M160" i="2"/>
  <c r="AO142" i="2"/>
  <c r="AO145" i="2"/>
  <c r="M159" i="2"/>
  <c r="G151" i="2"/>
  <c r="BC130" i="2"/>
  <c r="H146" i="2"/>
  <c r="AS144" i="2"/>
  <c r="BI133" i="2"/>
  <c r="AH161" i="2"/>
  <c r="AN150" i="2"/>
  <c r="AB149" i="2"/>
  <c r="BL129" i="2"/>
  <c r="I143" i="2"/>
  <c r="BN154" i="2"/>
  <c r="AO147" i="2"/>
  <c r="BB137" i="2"/>
  <c r="BF158" i="2"/>
  <c r="AW267" i="2"/>
  <c r="X155" i="2"/>
  <c r="X143" i="2"/>
  <c r="BH163" i="2"/>
  <c r="Y147" i="2"/>
  <c r="AB143" i="2"/>
  <c r="BC160" i="2"/>
  <c r="AW143" i="2"/>
  <c r="AB154" i="2"/>
  <c r="BG156" i="2"/>
  <c r="AE151" i="2"/>
  <c r="AE143" i="2"/>
  <c r="AH120" i="2"/>
  <c r="BF125" i="2"/>
  <c r="G119" i="2"/>
  <c r="Y159" i="2"/>
  <c r="P147" i="2"/>
  <c r="AY155" i="2"/>
  <c r="AG153" i="2"/>
  <c r="AV147" i="2"/>
  <c r="AZ141" i="2"/>
  <c r="P163" i="2"/>
  <c r="AZ139" i="2"/>
  <c r="BI136" i="2"/>
  <c r="AK145" i="2"/>
  <c r="X141" i="2"/>
  <c r="N158" i="2"/>
  <c r="AF160" i="2"/>
  <c r="N159" i="2"/>
  <c r="AX161" i="2"/>
  <c r="AV140" i="2"/>
  <c r="AK161" i="2"/>
  <c r="K153" i="2"/>
  <c r="AI117" i="2"/>
  <c r="AB131" i="2"/>
  <c r="BA143" i="2"/>
  <c r="Z147" i="2"/>
  <c r="BI140" i="2"/>
  <c r="U123" i="2"/>
  <c r="BK129" i="2"/>
  <c r="BD159" i="2"/>
  <c r="P138" i="2"/>
  <c r="AW161" i="2"/>
  <c r="Z143" i="2"/>
  <c r="BM136" i="2"/>
  <c r="AA132" i="2"/>
  <c r="L157" i="2"/>
  <c r="AO149" i="2"/>
  <c r="AY131" i="2"/>
  <c r="P136" i="2"/>
  <c r="AF130" i="2"/>
  <c r="BB157" i="2"/>
  <c r="BH144" i="2"/>
  <c r="AN148" i="2"/>
  <c r="AL267" i="2"/>
  <c r="S130" i="2"/>
  <c r="AC163" i="2"/>
  <c r="P149" i="2"/>
  <c r="AY159" i="2"/>
  <c r="AO144" i="2"/>
  <c r="AV149" i="2"/>
  <c r="L133" i="2"/>
  <c r="Y153" i="2"/>
  <c r="P154" i="2"/>
  <c r="BG155" i="2"/>
  <c r="AB136" i="2"/>
  <c r="AG134" i="2"/>
  <c r="AK135" i="2"/>
  <c r="BH160" i="2"/>
  <c r="AF154" i="2"/>
  <c r="X130" i="2"/>
  <c r="AA136" i="2"/>
  <c r="AG163" i="2"/>
  <c r="T142" i="2"/>
  <c r="BL137" i="2"/>
  <c r="R159" i="2"/>
  <c r="AA158" i="2"/>
  <c r="AN140" i="2"/>
  <c r="M161" i="2"/>
  <c r="AJ136" i="2"/>
  <c r="H161" i="2"/>
  <c r="Y135" i="2"/>
  <c r="BD161" i="2"/>
  <c r="AE159" i="2"/>
  <c r="AZ163" i="2"/>
  <c r="AR118" i="2"/>
  <c r="AV144" i="2"/>
  <c r="AI129" i="2"/>
  <c r="AZ151" i="2"/>
  <c r="I139" i="2"/>
  <c r="BM162" i="2"/>
  <c r="L161" i="2"/>
  <c r="V162" i="2"/>
  <c r="T134" i="2"/>
  <c r="Q146" i="2"/>
  <c r="AL126" i="2"/>
  <c r="AE147" i="2"/>
  <c r="AE139" i="2"/>
  <c r="T138" i="2"/>
  <c r="AO155" i="2"/>
  <c r="I160" i="2"/>
  <c r="BB154" i="2"/>
  <c r="Q162" i="2"/>
  <c r="AR158" i="2"/>
  <c r="F155" i="2"/>
  <c r="BJ135" i="2"/>
  <c r="X150" i="2"/>
  <c r="BF117" i="2"/>
  <c r="AR146" i="2"/>
  <c r="AC158" i="2"/>
  <c r="BD155" i="2"/>
  <c r="AR159" i="2"/>
  <c r="AF139" i="2"/>
  <c r="W157" i="2"/>
  <c r="AV158" i="2"/>
  <c r="AN152" i="2"/>
  <c r="AF157" i="2"/>
  <c r="BD118" i="2"/>
  <c r="H143" i="2"/>
  <c r="Z145" i="2"/>
  <c r="AC139" i="2"/>
  <c r="AZ155" i="2"/>
  <c r="X156" i="2"/>
  <c r="AA130" i="2"/>
  <c r="AU158" i="2"/>
  <c r="X153" i="2"/>
  <c r="AO139" i="2"/>
  <c r="AB142" i="2"/>
  <c r="G117" i="2"/>
  <c r="L143" i="2"/>
  <c r="AW135" i="2"/>
  <c r="V137" i="2"/>
  <c r="T158" i="2"/>
  <c r="AD137" i="2"/>
  <c r="H149" i="2"/>
  <c r="T157" i="2"/>
  <c r="Z151" i="2"/>
  <c r="W160" i="2"/>
  <c r="E136" i="2"/>
  <c r="BL135" i="2"/>
  <c r="BI162" i="2"/>
  <c r="AN128" i="2"/>
  <c r="I140" i="2"/>
  <c r="AN144" i="2"/>
  <c r="BI158" i="2"/>
  <c r="S159" i="2"/>
  <c r="Q145" i="2"/>
  <c r="BD146" i="2"/>
  <c r="AE153" i="2"/>
  <c r="V124" i="2"/>
  <c r="T128" i="2"/>
  <c r="T120" i="2"/>
  <c r="BF156" i="2"/>
  <c r="AB129" i="2"/>
  <c r="AR139" i="2"/>
  <c r="L140" i="2"/>
  <c r="AY158" i="2"/>
  <c r="AI157" i="2"/>
  <c r="AB133" i="2"/>
  <c r="AR148" i="2"/>
  <c r="O161" i="2"/>
  <c r="AB150" i="2"/>
  <c r="Z160" i="2"/>
  <c r="AT154" i="2"/>
  <c r="O162" i="2"/>
  <c r="AD148" i="2"/>
  <c r="AA124" i="2"/>
  <c r="AQ158" i="2"/>
  <c r="K126" i="2"/>
  <c r="BN148" i="2"/>
  <c r="BN140" i="2"/>
  <c r="U155" i="2"/>
  <c r="AD162" i="2"/>
  <c r="BI134" i="2"/>
  <c r="BB159" i="2"/>
  <c r="BJ149" i="2"/>
  <c r="BJ141" i="2"/>
  <c r="BL140" i="2"/>
  <c r="BM142" i="2"/>
  <c r="AH153" i="2"/>
  <c r="AH145" i="2"/>
  <c r="AF124" i="2"/>
  <c r="L132" i="2"/>
  <c r="K130" i="2"/>
  <c r="L117" i="2"/>
  <c r="AJ125" i="2"/>
  <c r="BA162" i="2"/>
  <c r="AO150" i="2"/>
  <c r="BJ156" i="2"/>
  <c r="Q163" i="2"/>
  <c r="AN267" i="2"/>
  <c r="AR163" i="2"/>
  <c r="AK163" i="2"/>
  <c r="AG151" i="2"/>
  <c r="AN146" i="2"/>
  <c r="L160" i="2"/>
  <c r="U136" i="2"/>
  <c r="AF151" i="2"/>
  <c r="BE139" i="2"/>
  <c r="AD157" i="2"/>
  <c r="AZ137" i="2"/>
  <c r="AR160" i="2"/>
  <c r="BC118" i="2"/>
  <c r="T129" i="2"/>
  <c r="BD267" i="2"/>
  <c r="AE117" i="2"/>
  <c r="T137" i="2"/>
  <c r="AN141" i="2"/>
  <c r="AB137" i="2"/>
  <c r="AM154" i="2"/>
  <c r="AG158" i="2"/>
  <c r="AY129" i="2"/>
  <c r="AN161" i="2"/>
  <c r="BA267" i="2"/>
  <c r="AW134" i="2"/>
  <c r="G131" i="2"/>
  <c r="AR143" i="2"/>
  <c r="AF140" i="2"/>
  <c r="BO161" i="2"/>
  <c r="I158" i="2"/>
  <c r="AK159" i="2"/>
  <c r="AN149" i="2"/>
  <c r="AV267" i="2"/>
  <c r="AZ148" i="2"/>
  <c r="BG163" i="2"/>
  <c r="AV150" i="2"/>
  <c r="AU156" i="2"/>
  <c r="BF155" i="2"/>
  <c r="Q154" i="2"/>
  <c r="AJ142" i="2"/>
  <c r="BH158" i="2"/>
  <c r="AF149" i="2"/>
  <c r="AD156" i="2"/>
  <c r="I153" i="2"/>
  <c r="AE145" i="2"/>
  <c r="AQ130" i="2"/>
  <c r="O123" i="2"/>
  <c r="T159" i="2"/>
  <c r="AJ131" i="2"/>
  <c r="I145" i="2"/>
  <c r="BG159" i="2"/>
  <c r="W117" i="2"/>
  <c r="AR145" i="2"/>
  <c r="BJ158" i="2"/>
  <c r="W119" i="2"/>
  <c r="BE148" i="2"/>
  <c r="U160" i="2"/>
  <c r="Q153" i="2"/>
  <c r="AG145" i="2"/>
  <c r="AH163" i="2"/>
  <c r="AD153" i="2"/>
  <c r="AE142" i="2"/>
  <c r="BL152" i="2"/>
  <c r="AU159" i="2"/>
  <c r="BN152" i="2"/>
  <c r="BN144" i="2"/>
  <c r="F120" i="2"/>
  <c r="U163" i="2"/>
  <c r="BD144" i="2"/>
  <c r="AG150" i="2"/>
  <c r="BJ153" i="2"/>
  <c r="BJ145" i="2"/>
  <c r="G124" i="2"/>
  <c r="X163" i="2"/>
  <c r="BC162" i="2"/>
  <c r="AH149" i="2"/>
  <c r="AH141" i="2"/>
  <c r="O121" i="2"/>
  <c r="BK156" i="2"/>
  <c r="AE130" i="2"/>
  <c r="U157" i="2"/>
  <c r="H139" i="2"/>
  <c r="I267" i="2"/>
  <c r="AJ144" i="2"/>
  <c r="AN139" i="2"/>
  <c r="AZ267" i="2"/>
  <c r="AG159" i="2"/>
  <c r="X131" i="2"/>
  <c r="AO138" i="2"/>
  <c r="BI156" i="2"/>
  <c r="AN138" i="2"/>
  <c r="X149" i="2"/>
  <c r="Y143" i="2"/>
  <c r="Q141" i="2"/>
  <c r="AB130" i="2"/>
  <c r="BC161" i="2"/>
  <c r="AP155" i="2"/>
  <c r="X139" i="2"/>
  <c r="AX159" i="2"/>
  <c r="AF141" i="2"/>
  <c r="BO137" i="2"/>
  <c r="AR133" i="2"/>
  <c r="AV141" i="2"/>
  <c r="AR152" i="2"/>
  <c r="BH151" i="2"/>
  <c r="AI130" i="2"/>
  <c r="V161" i="2"/>
  <c r="BL127" i="2"/>
  <c r="Y156" i="2"/>
  <c r="AV143" i="2"/>
  <c r="L154" i="2"/>
  <c r="H159" i="2"/>
  <c r="AA163" i="2"/>
  <c r="AN159" i="2"/>
  <c r="AF155" i="2"/>
  <c r="BK158" i="2"/>
  <c r="BO123" i="2"/>
  <c r="AW163" i="2"/>
  <c r="S128" i="2"/>
  <c r="T143" i="2"/>
  <c r="I148" i="2"/>
  <c r="AX163" i="2"/>
  <c r="M134" i="2"/>
  <c r="AQ157" i="2"/>
  <c r="AD140" i="2"/>
  <c r="AI160" i="2"/>
  <c r="BN142" i="2"/>
  <c r="T161" i="2"/>
  <c r="Y150" i="2"/>
  <c r="BJ143" i="2"/>
  <c r="AJ132" i="2"/>
  <c r="AH147" i="2"/>
  <c r="BI152" i="2"/>
  <c r="AO162" i="2"/>
  <c r="AX267" i="2"/>
  <c r="BC154" i="2"/>
  <c r="G139" i="2"/>
  <c r="BI143" i="2"/>
  <c r="AG137" i="2"/>
  <c r="AB155" i="2"/>
  <c r="BF163" i="2"/>
  <c r="E161" i="2"/>
  <c r="BH140" i="2"/>
  <c r="Y139" i="2"/>
  <c r="AF163" i="2"/>
  <c r="AH162" i="2"/>
  <c r="S155" i="2"/>
  <c r="AY126" i="2"/>
  <c r="AD144" i="2"/>
  <c r="E135" i="2"/>
  <c r="BM150" i="2"/>
  <c r="BN153" i="2"/>
  <c r="BN145" i="2"/>
  <c r="L124" i="2"/>
  <c r="AY132" i="2"/>
  <c r="BL126" i="2"/>
  <c r="BO159" i="2"/>
  <c r="AD154" i="2"/>
  <c r="BJ146" i="2"/>
  <c r="BJ138" i="2"/>
  <c r="L158" i="2"/>
  <c r="AU154" i="2"/>
  <c r="AH150" i="2"/>
  <c r="AH142" i="2"/>
  <c r="K120" i="2"/>
  <c r="AB158" i="2"/>
  <c r="AZ149" i="2"/>
  <c r="AM163" i="2"/>
  <c r="N151" i="2"/>
  <c r="N143" i="2"/>
  <c r="Q120" i="2"/>
  <c r="AL161" i="2"/>
  <c r="L126" i="2"/>
  <c r="AY147" i="2"/>
  <c r="AY139" i="2"/>
  <c r="AC154" i="2"/>
  <c r="Q152" i="2"/>
  <c r="AP145" i="2"/>
  <c r="BA152" i="2"/>
  <c r="AI133" i="2"/>
  <c r="AO129" i="2"/>
  <c r="F157" i="2"/>
  <c r="V148" i="2"/>
  <c r="AC121" i="2"/>
  <c r="F135" i="2"/>
  <c r="BA138" i="2"/>
  <c r="P139" i="2"/>
  <c r="AW151" i="2"/>
  <c r="X267" i="2"/>
  <c r="E134" i="2"/>
  <c r="BA163" i="2"/>
  <c r="AB163" i="2"/>
  <c r="W161" i="2"/>
  <c r="AL155" i="2"/>
  <c r="AR154" i="2"/>
  <c r="AJ153" i="2"/>
  <c r="AB140" i="2"/>
  <c r="AD147" i="2"/>
  <c r="AQ162" i="2"/>
  <c r="BO147" i="2"/>
  <c r="BI153" i="2"/>
  <c r="BM151" i="2"/>
  <c r="BK148" i="2"/>
  <c r="BL148" i="2"/>
  <c r="AI152" i="2"/>
  <c r="BC124" i="2"/>
  <c r="AT163" i="2"/>
  <c r="R158" i="2"/>
  <c r="O149" i="2"/>
  <c r="O138" i="2"/>
  <c r="Y148" i="2"/>
  <c r="R154" i="2"/>
  <c r="AX143" i="2"/>
  <c r="AB121" i="2"/>
  <c r="Z161" i="2"/>
  <c r="AN124" i="2"/>
  <c r="AI134" i="2"/>
  <c r="AP128" i="2"/>
  <c r="BH126" i="2"/>
  <c r="X120" i="2"/>
  <c r="G133" i="2"/>
  <c r="N129" i="2"/>
  <c r="BG126" i="2"/>
  <c r="AW132" i="2"/>
  <c r="I117" i="2"/>
  <c r="AU151" i="2"/>
  <c r="AU143" i="2"/>
  <c r="AX120" i="2"/>
  <c r="AP159" i="2"/>
  <c r="AF126" i="2"/>
  <c r="S147" i="2"/>
  <c r="S139" i="2"/>
  <c r="BM154" i="2"/>
  <c r="AS134" i="2"/>
  <c r="AQ145" i="2"/>
  <c r="M154" i="2"/>
  <c r="BN134" i="2"/>
  <c r="I129" i="2"/>
  <c r="I146" i="2"/>
  <c r="W148" i="2"/>
  <c r="AX121" i="2"/>
  <c r="AM135" i="2"/>
  <c r="AC123" i="2"/>
  <c r="AW141" i="2"/>
  <c r="BJ121" i="2"/>
  <c r="AN123" i="2"/>
  <c r="BF152" i="2"/>
  <c r="H152" i="2"/>
  <c r="X128" i="2"/>
  <c r="AJ152" i="2"/>
  <c r="AY130" i="2"/>
  <c r="BE157" i="2"/>
  <c r="L156" i="2"/>
  <c r="AR144" i="2"/>
  <c r="AU160" i="2"/>
  <c r="AE163" i="2"/>
  <c r="AS140" i="2"/>
  <c r="AZ161" i="2"/>
  <c r="AB162" i="2"/>
  <c r="AV162" i="2"/>
  <c r="AE144" i="2"/>
  <c r="AV128" i="2"/>
  <c r="BO145" i="2"/>
  <c r="M132" i="2"/>
  <c r="BO155" i="2"/>
  <c r="BK146" i="2"/>
  <c r="T155" i="2"/>
  <c r="AI150" i="2"/>
  <c r="H120" i="2"/>
  <c r="AO126" i="2"/>
  <c r="BK130" i="2"/>
  <c r="AK133" i="2"/>
  <c r="S158" i="2"/>
  <c r="AT158" i="2"/>
  <c r="BL157" i="2"/>
  <c r="I152" i="2"/>
  <c r="X118" i="2"/>
  <c r="J120" i="2"/>
  <c r="AT156" i="2"/>
  <c r="Y141" i="2"/>
  <c r="BA133" i="2"/>
  <c r="AK140" i="2"/>
  <c r="N162" i="2"/>
  <c r="Q139" i="2"/>
  <c r="AT157" i="2"/>
  <c r="BK154" i="2"/>
  <c r="AE141" i="2"/>
  <c r="AC157" i="2"/>
  <c r="Z139" i="2"/>
  <c r="H134" i="2"/>
  <c r="BF159" i="2"/>
  <c r="X151" i="2"/>
  <c r="AF153" i="2"/>
  <c r="J267" i="2"/>
  <c r="AE150" i="2"/>
  <c r="AJ159" i="2"/>
  <c r="BN150" i="2"/>
  <c r="J121" i="2"/>
  <c r="BH152" i="2"/>
  <c r="BJ151" i="2"/>
  <c r="AR130" i="2"/>
  <c r="T126" i="2"/>
  <c r="AH139" i="2"/>
  <c r="BE160" i="2"/>
  <c r="AH131" i="2"/>
  <c r="L142" i="2"/>
  <c r="AZ145" i="2"/>
  <c r="X159" i="2"/>
  <c r="AS159" i="2"/>
  <c r="AZ144" i="2"/>
  <c r="BI148" i="2"/>
  <c r="AB151" i="2"/>
  <c r="BH153" i="2"/>
  <c r="BD162" i="2"/>
  <c r="AZ138" i="2"/>
  <c r="Z156" i="2"/>
  <c r="BI159" i="2"/>
  <c r="BF162" i="2"/>
  <c r="AD149" i="2"/>
  <c r="AE138" i="2"/>
  <c r="AN135" i="2"/>
  <c r="AE162" i="2"/>
  <c r="BN149" i="2"/>
  <c r="BN141" i="2"/>
  <c r="BL121" i="2"/>
  <c r="BK160" i="2"/>
  <c r="AF159" i="2"/>
  <c r="AL159" i="2"/>
  <c r="BJ150" i="2"/>
  <c r="BJ142" i="2"/>
  <c r="Q157" i="2"/>
  <c r="F158" i="2"/>
  <c r="AI154" i="2"/>
  <c r="AH146" i="2"/>
  <c r="AH138" i="2"/>
  <c r="BA148" i="2"/>
  <c r="AA155" i="2"/>
  <c r="O131" i="2"/>
  <c r="AW126" i="2"/>
  <c r="N147" i="2"/>
  <c r="N139" i="2"/>
  <c r="L145" i="2"/>
  <c r="AY161" i="2"/>
  <c r="AY151" i="2"/>
  <c r="AY143" i="2"/>
  <c r="BB120" i="2"/>
  <c r="BD145" i="2"/>
  <c r="AP153" i="2"/>
  <c r="AQ124" i="2"/>
  <c r="AO122" i="2"/>
  <c r="X125" i="2"/>
  <c r="AV117" i="2"/>
  <c r="AD126" i="2"/>
  <c r="V140" i="2"/>
  <c r="X132" i="2"/>
  <c r="AR120" i="2"/>
  <c r="AS146" i="2"/>
  <c r="S162" i="2"/>
  <c r="AV139" i="2"/>
  <c r="AV155" i="2"/>
  <c r="AB159" i="2"/>
  <c r="BH156" i="2"/>
  <c r="AF147" i="2"/>
  <c r="BM147" i="2"/>
  <c r="AJ158" i="2"/>
  <c r="S163" i="2"/>
  <c r="BL133" i="2"/>
  <c r="AT159" i="2"/>
  <c r="AW124" i="2"/>
  <c r="AG126" i="2"/>
  <c r="BO139" i="2"/>
  <c r="BC155" i="2"/>
  <c r="V163" i="2"/>
  <c r="BK140" i="2"/>
  <c r="AU155" i="2"/>
  <c r="AI144" i="2"/>
  <c r="BC128" i="2"/>
  <c r="BD160" i="2"/>
  <c r="H126" i="2"/>
  <c r="N144" i="2"/>
  <c r="AS158" i="2"/>
  <c r="Y142" i="2"/>
  <c r="AY148" i="2"/>
  <c r="AX138" i="2"/>
  <c r="T139" i="2"/>
  <c r="AP147" i="2"/>
  <c r="R132" i="2"/>
  <c r="Z123" i="2"/>
  <c r="AF158" i="2"/>
  <c r="V145" i="2"/>
  <c r="V122" i="2"/>
  <c r="AY125" i="2"/>
  <c r="K117" i="2"/>
  <c r="AM139" i="2"/>
  <c r="J125" i="2"/>
  <c r="G126" i="2"/>
  <c r="AU147" i="2"/>
  <c r="AU139" i="2"/>
  <c r="AJ140" i="2"/>
  <c r="V160" i="2"/>
  <c r="S151" i="2"/>
  <c r="S143" i="2"/>
  <c r="V120" i="2"/>
  <c r="AF137" i="2"/>
  <c r="AQ153" i="2"/>
  <c r="AH124" i="2"/>
  <c r="AR122" i="2"/>
  <c r="BM125" i="2"/>
  <c r="AA118" i="2"/>
  <c r="AP157" i="2"/>
  <c r="W140" i="2"/>
  <c r="AP132" i="2"/>
  <c r="BH127" i="2"/>
  <c r="AK119" i="2"/>
  <c r="AM148" i="2"/>
  <c r="AQ135" i="2"/>
  <c r="AR141" i="2"/>
  <c r="O124" i="2"/>
  <c r="AU129" i="2"/>
  <c r="AR135" i="2"/>
  <c r="Z163" i="2"/>
  <c r="U147" i="2"/>
  <c r="Y137" i="2"/>
  <c r="BO157" i="2"/>
  <c r="Y125" i="2"/>
  <c r="BH148" i="2"/>
  <c r="AG146" i="2"/>
  <c r="Q135" i="2"/>
  <c r="AZ136" i="2"/>
  <c r="AD160" i="2"/>
  <c r="I126" i="2"/>
  <c r="M141" i="2"/>
  <c r="BO153" i="2"/>
  <c r="BF124" i="2"/>
  <c r="S156" i="2"/>
  <c r="E163" i="2"/>
  <c r="BK138" i="2"/>
  <c r="BJ159" i="2"/>
  <c r="AI142" i="2"/>
  <c r="AR150" i="2"/>
  <c r="AE137" i="2"/>
  <c r="T144" i="2"/>
  <c r="AC156" i="2"/>
  <c r="H155" i="2"/>
  <c r="G162" i="2"/>
  <c r="Z119" i="2"/>
  <c r="BM156" i="2"/>
  <c r="BM139" i="2"/>
  <c r="AN155" i="2"/>
  <c r="AP154" i="2"/>
  <c r="X160" i="2"/>
  <c r="P160" i="2"/>
  <c r="J160" i="2"/>
  <c r="AC147" i="2"/>
  <c r="BJ147" i="2"/>
  <c r="AH151" i="2"/>
  <c r="AA267" i="2"/>
  <c r="AP118" i="2"/>
  <c r="AF148" i="2"/>
  <c r="AK157" i="2"/>
  <c r="N156" i="2"/>
  <c r="BG154" i="2"/>
  <c r="BE143" i="2"/>
  <c r="F126" i="2"/>
  <c r="H124" i="2"/>
  <c r="AS126" i="2"/>
  <c r="BN139" i="2"/>
  <c r="S161" i="2"/>
  <c r="AP161" i="2"/>
  <c r="BJ140" i="2"/>
  <c r="Z158" i="2"/>
  <c r="AH144" i="2"/>
  <c r="BI157" i="2"/>
  <c r="AG142" i="2"/>
  <c r="N145" i="2"/>
  <c r="AR161" i="2"/>
  <c r="AY149" i="2"/>
  <c r="BF121" i="2"/>
  <c r="AP149" i="2"/>
  <c r="AI135" i="2"/>
  <c r="E133" i="2"/>
  <c r="BD124" i="2"/>
  <c r="AR128" i="2"/>
  <c r="T151" i="2"/>
  <c r="AN129" i="2"/>
  <c r="X145" i="2"/>
  <c r="Z157" i="2"/>
  <c r="AV136" i="2"/>
  <c r="AE152" i="2"/>
  <c r="BO151" i="2"/>
  <c r="BD152" i="2"/>
  <c r="AZ124" i="2"/>
  <c r="AI140" i="2"/>
  <c r="Q150" i="2"/>
  <c r="O141" i="2"/>
  <c r="AU122" i="2"/>
  <c r="BA120" i="2"/>
  <c r="AP142" i="2"/>
  <c r="AO130" i="2"/>
  <c r="V139" i="2"/>
  <c r="U131" i="2"/>
  <c r="P121" i="2"/>
  <c r="AU153" i="2"/>
  <c r="AL124" i="2"/>
  <c r="F163" i="2"/>
  <c r="S141" i="2"/>
  <c r="AF162" i="2"/>
  <c r="AA120" i="2"/>
  <c r="BK123" i="2"/>
  <c r="W152" i="2"/>
  <c r="AZ122" i="2"/>
  <c r="BL117" i="2"/>
  <c r="M127" i="2"/>
  <c r="E151" i="2"/>
  <c r="AR147" i="2"/>
  <c r="P126" i="2"/>
  <c r="BK159" i="2"/>
  <c r="BB161" i="2"/>
  <c r="BJ154" i="2"/>
  <c r="E141" i="2"/>
  <c r="T162" i="2"/>
  <c r="I121" i="2"/>
  <c r="BK150" i="2"/>
  <c r="BI126" i="2"/>
  <c r="AP158" i="2"/>
  <c r="AD159" i="2"/>
  <c r="N148" i="2"/>
  <c r="F124" i="2"/>
  <c r="AW138" i="2"/>
  <c r="AY152" i="2"/>
  <c r="AX142" i="2"/>
  <c r="AC152" i="2"/>
  <c r="BO126" i="2"/>
  <c r="BD120" i="2"/>
  <c r="AH133" i="2"/>
  <c r="AW117" i="2"/>
  <c r="V153" i="2"/>
  <c r="BM121" i="2"/>
  <c r="BE127" i="2"/>
  <c r="N128" i="2"/>
  <c r="AM151" i="2"/>
  <c r="G137" i="2"/>
  <c r="AG136" i="2"/>
  <c r="AU150" i="2"/>
  <c r="AU142" i="2"/>
  <c r="Y134" i="2"/>
  <c r="AW146" i="2"/>
  <c r="S126" i="2"/>
  <c r="S146" i="2"/>
  <c r="S138" i="2"/>
  <c r="AC151" i="2"/>
  <c r="AP162" i="2"/>
  <c r="AQ143" i="2"/>
  <c r="AS148" i="2"/>
  <c r="BN133" i="2"/>
  <c r="I128" i="2"/>
  <c r="BM152" i="2"/>
  <c r="W146" i="2"/>
  <c r="K121" i="2"/>
  <c r="AM134" i="2"/>
  <c r="AS130" i="2"/>
  <c r="AY154" i="2"/>
  <c r="AK152" i="2"/>
  <c r="AW129" i="2"/>
  <c r="BF148" i="2"/>
  <c r="N135" i="2"/>
  <c r="BM129" i="2"/>
  <c r="AW148" i="2"/>
  <c r="R124" i="2"/>
  <c r="J146" i="2"/>
  <c r="AC155" i="2"/>
  <c r="R134" i="2"/>
  <c r="Z130" i="2"/>
  <c r="AJ162" i="2"/>
  <c r="BC149" i="2"/>
  <c r="AQ120" i="2"/>
  <c r="BB136" i="2"/>
  <c r="AE123" i="2"/>
  <c r="AR157" i="2"/>
  <c r="AV120" i="2"/>
  <c r="W123" i="2"/>
  <c r="BE121" i="2"/>
  <c r="BJ122" i="2"/>
  <c r="AS117" i="2"/>
  <c r="F148" i="2"/>
  <c r="AM158" i="2"/>
  <c r="M148" i="2"/>
  <c r="U128" i="2"/>
  <c r="AV157" i="2"/>
  <c r="P144" i="2"/>
  <c r="AV146" i="2"/>
  <c r="M157" i="2"/>
  <c r="AT161" i="2"/>
  <c r="AG138" i="2"/>
  <c r="AV133" i="2"/>
  <c r="AJ155" i="2"/>
  <c r="BK143" i="2"/>
  <c r="AI147" i="2"/>
  <c r="AR142" i="2"/>
  <c r="N146" i="2"/>
  <c r="BM146" i="2"/>
  <c r="AX140" i="2"/>
  <c r="AP151" i="2"/>
  <c r="BO127" i="2"/>
  <c r="V149" i="2"/>
  <c r="AL125" i="2"/>
  <c r="AM145" i="2"/>
  <c r="I142" i="2"/>
  <c r="AT141" i="2"/>
  <c r="BM138" i="2"/>
  <c r="S117" i="2"/>
  <c r="BJ160" i="2"/>
  <c r="BE152" i="2"/>
  <c r="AB146" i="2"/>
  <c r="E157" i="2"/>
  <c r="BD128" i="2"/>
  <c r="AV154" i="2"/>
  <c r="AV127" i="2"/>
  <c r="BM159" i="2"/>
  <c r="P152" i="2"/>
  <c r="BD142" i="2"/>
  <c r="AV159" i="2"/>
  <c r="AD145" i="2"/>
  <c r="BN146" i="2"/>
  <c r="Q142" i="2"/>
  <c r="L150" i="2"/>
  <c r="AK120" i="2"/>
  <c r="AB135" i="2"/>
  <c r="AN136" i="2"/>
  <c r="G158" i="2"/>
  <c r="P156" i="2"/>
  <c r="E138" i="2"/>
  <c r="BD156" i="2"/>
  <c r="AB148" i="2"/>
  <c r="AE146" i="2"/>
  <c r="AW142" i="2"/>
  <c r="BN147" i="2"/>
  <c r="BI151" i="2"/>
  <c r="AI158" i="2"/>
  <c r="BJ148" i="2"/>
  <c r="O125" i="2"/>
  <c r="AH152" i="2"/>
  <c r="S124" i="2"/>
  <c r="BD140" i="2"/>
  <c r="N153" i="2"/>
  <c r="E124" i="2"/>
  <c r="BM153" i="2"/>
  <c r="AY141" i="2"/>
  <c r="AW137" i="2"/>
  <c r="V121" i="2"/>
  <c r="S123" i="2"/>
  <c r="V152" i="2"/>
  <c r="H122" i="2"/>
  <c r="H147" i="2"/>
  <c r="E130" i="2"/>
  <c r="AL137" i="2"/>
  <c r="BH162" i="2"/>
  <c r="BD127" i="2"/>
  <c r="BO160" i="2"/>
  <c r="BH146" i="2"/>
  <c r="E120" i="2"/>
  <c r="BK152" i="2"/>
  <c r="Q151" i="2"/>
  <c r="BD135" i="2"/>
  <c r="N152" i="2"/>
  <c r="AJ151" i="2"/>
  <c r="AX146" i="2"/>
  <c r="AG144" i="2"/>
  <c r="O122" i="2"/>
  <c r="AW144" i="2"/>
  <c r="F136" i="2"/>
  <c r="BN159" i="2"/>
  <c r="BE131" i="2"/>
  <c r="AU145" i="2"/>
  <c r="T160" i="2"/>
  <c r="S149" i="2"/>
  <c r="Z121" i="2"/>
  <c r="AQ149" i="2"/>
  <c r="BN136" i="2"/>
  <c r="BL149" i="2"/>
  <c r="AM124" i="2"/>
  <c r="AI125" i="2"/>
  <c r="AM140" i="2"/>
  <c r="AT160" i="2"/>
  <c r="S119" i="2"/>
  <c r="BL130" i="2"/>
  <c r="AU117" i="2"/>
  <c r="T150" i="2"/>
  <c r="AO133" i="2"/>
  <c r="BD130" i="2"/>
  <c r="AD150" i="2"/>
  <c r="BO149" i="2"/>
  <c r="AN156" i="2"/>
  <c r="BF137" i="2"/>
  <c r="AI138" i="2"/>
  <c r="AE156" i="2"/>
  <c r="O153" i="2"/>
  <c r="O142" i="2"/>
  <c r="BL150" i="2"/>
  <c r="BF157" i="2"/>
  <c r="AX147" i="2"/>
  <c r="T124" i="2"/>
  <c r="AZ159" i="2"/>
  <c r="AP144" i="2"/>
  <c r="AX122" i="2"/>
  <c r="BC123" i="2"/>
  <c r="AK136" i="2"/>
  <c r="V142" i="2"/>
  <c r="AW122" i="2"/>
  <c r="Q123" i="2"/>
  <c r="AJ141" i="2"/>
  <c r="AP120" i="2"/>
  <c r="AH123" i="2"/>
  <c r="BE126" i="2"/>
  <c r="AU146" i="2"/>
  <c r="AU138" i="2"/>
  <c r="AN154" i="2"/>
  <c r="R157" i="2"/>
  <c r="S150" i="2"/>
  <c r="S142" i="2"/>
  <c r="AM120" i="2"/>
  <c r="AJ147" i="2"/>
  <c r="AQ151" i="2"/>
  <c r="AT120" i="2"/>
  <c r="F137" i="2"/>
  <c r="BF123" i="2"/>
  <c r="H133" i="2"/>
  <c r="AC126" i="2"/>
  <c r="W138" i="2"/>
  <c r="BB122" i="2"/>
  <c r="E125" i="2"/>
  <c r="BA117" i="2"/>
  <c r="AM144" i="2"/>
  <c r="AQ133" i="2"/>
  <c r="G160" i="2"/>
  <c r="AK121" i="2"/>
  <c r="AC131" i="2"/>
  <c r="BA151" i="2"/>
  <c r="Q125" i="2"/>
  <c r="Q159" i="2"/>
  <c r="J138" i="2"/>
  <c r="AQ122" i="2"/>
  <c r="BL125" i="2"/>
  <c r="AA119" i="2"/>
  <c r="BC158" i="2"/>
  <c r="BC141" i="2"/>
  <c r="AU132" i="2"/>
  <c r="AT127" i="2"/>
  <c r="BJ128" i="2"/>
  <c r="AL150" i="2"/>
  <c r="J136" i="2"/>
  <c r="Q156" i="2"/>
  <c r="BG138" i="2"/>
  <c r="P125" i="2"/>
  <c r="BF135" i="2"/>
  <c r="M119" i="2"/>
  <c r="BF143" i="2"/>
  <c r="N127" i="2"/>
  <c r="R117" i="2"/>
  <c r="I163" i="2"/>
  <c r="R163" i="2"/>
  <c r="Y151" i="2"/>
  <c r="BH137" i="2"/>
  <c r="BG162" i="2"/>
  <c r="AE140" i="2"/>
  <c r="BO142" i="2"/>
  <c r="R162" i="2"/>
  <c r="AM160" i="2"/>
  <c r="AW154" i="2"/>
  <c r="Q143" i="2"/>
  <c r="R120" i="2"/>
  <c r="AY150" i="2"/>
  <c r="AH132" i="2"/>
  <c r="I155" i="2"/>
  <c r="BM157" i="2"/>
  <c r="AK148" i="2"/>
  <c r="AC117" i="2"/>
  <c r="AP134" i="2"/>
  <c r="AT149" i="2"/>
  <c r="BL138" i="2"/>
  <c r="R153" i="2"/>
  <c r="K124" i="2"/>
  <c r="R126" i="2"/>
  <c r="N132" i="2"/>
  <c r="AC118" i="2"/>
  <c r="W143" i="2"/>
  <c r="AL133" i="2"/>
  <c r="Y126" i="2"/>
  <c r="BI117" i="2"/>
  <c r="N134" i="2"/>
  <c r="AS122" i="2"/>
  <c r="AD136" i="2"/>
  <c r="J145" i="2"/>
  <c r="AZ132" i="2"/>
  <c r="AV131" i="2"/>
  <c r="O155" i="2"/>
  <c r="X157" i="2"/>
  <c r="BI149" i="2"/>
  <c r="AI151" i="2"/>
  <c r="O148" i="2"/>
  <c r="AY142" i="2"/>
  <c r="AH134" i="2"/>
  <c r="F127" i="2"/>
  <c r="K119" i="2"/>
  <c r="AP163" i="2"/>
  <c r="AC153" i="2"/>
  <c r="BO133" i="2"/>
  <c r="BG121" i="2"/>
  <c r="AN121" i="2"/>
  <c r="V130" i="2"/>
  <c r="AA149" i="2"/>
  <c r="R135" i="2"/>
  <c r="E156" i="2"/>
  <c r="BC134" i="2"/>
  <c r="AL138" i="2"/>
  <c r="AO124" i="2"/>
  <c r="W159" i="2"/>
  <c r="U130" i="2"/>
  <c r="AD133" i="2"/>
  <c r="W124" i="2"/>
  <c r="BO125" i="2"/>
  <c r="BJ126" i="2"/>
  <c r="BH132" i="2"/>
  <c r="AG118" i="2"/>
  <c r="K134" i="2"/>
  <c r="BJ120" i="2"/>
  <c r="AG122" i="2"/>
  <c r="T121" i="2"/>
  <c r="AS151" i="2"/>
  <c r="Z134" i="2"/>
  <c r="AD163" i="2"/>
  <c r="J155" i="2"/>
  <c r="P161" i="2"/>
  <c r="O267" i="2"/>
  <c r="E155" i="2"/>
  <c r="BK139" i="2"/>
  <c r="BM143" i="2"/>
  <c r="AM162" i="2"/>
  <c r="AP146" i="2"/>
  <c r="V143" i="2"/>
  <c r="AD124" i="2"/>
  <c r="AT139" i="2"/>
  <c r="R143" i="2"/>
  <c r="BM124" i="2"/>
  <c r="AK126" i="2"/>
  <c r="AW118" i="2"/>
  <c r="AB120" i="2"/>
  <c r="H132" i="2"/>
  <c r="U121" i="2"/>
  <c r="F118" i="2"/>
  <c r="AU121" i="2"/>
  <c r="BM155" i="2"/>
  <c r="R155" i="2"/>
  <c r="BN129" i="2"/>
  <c r="AI121" i="2"/>
  <c r="F151" i="2"/>
  <c r="K148" i="2"/>
  <c r="AY135" i="2"/>
  <c r="AB139" i="2"/>
  <c r="Y124" i="2"/>
  <c r="N123" i="2"/>
  <c r="AL139" i="2"/>
  <c r="W163" i="2"/>
  <c r="BB129" i="2"/>
  <c r="AE134" i="2"/>
  <c r="K162" i="2"/>
  <c r="AA150" i="2"/>
  <c r="AW127" i="2"/>
  <c r="P122" i="2"/>
  <c r="Z142" i="2"/>
  <c r="AG140" i="2"/>
  <c r="G140" i="2"/>
  <c r="J162" i="2"/>
  <c r="AH129" i="2"/>
  <c r="P127" i="2"/>
  <c r="BK120" i="2"/>
  <c r="BB130" i="2"/>
  <c r="BA154" i="2"/>
  <c r="AW140" i="2"/>
  <c r="BN127" i="2"/>
  <c r="AL141" i="2"/>
  <c r="V118" i="2"/>
  <c r="AZ125" i="2"/>
  <c r="I122" i="2"/>
  <c r="BG124" i="2"/>
  <c r="BB153" i="2"/>
  <c r="BL145" i="2"/>
  <c r="T123" i="2"/>
  <c r="AX136" i="2"/>
  <c r="BH120" i="2"/>
  <c r="K149" i="2"/>
  <c r="T132" i="2"/>
  <c r="F147" i="2"/>
  <c r="Q117" i="2"/>
  <c r="AH121" i="2"/>
  <c r="BG117" i="2"/>
  <c r="AK118" i="2"/>
  <c r="U152" i="2"/>
  <c r="V117" i="2"/>
  <c r="I156" i="2"/>
  <c r="AA117" i="2"/>
  <c r="AO127" i="2"/>
  <c r="AM121" i="2"/>
  <c r="BC152" i="2"/>
  <c r="AK117" i="2"/>
  <c r="R133" i="2"/>
  <c r="I136" i="2"/>
  <c r="L159" i="2"/>
  <c r="BL143" i="2"/>
  <c r="AL119" i="2"/>
  <c r="BF138" i="2"/>
  <c r="AQ136" i="2"/>
  <c r="AT128" i="2"/>
  <c r="W132" i="2"/>
  <c r="BM149" i="2"/>
  <c r="AQ125" i="2"/>
  <c r="AQ138" i="2"/>
  <c r="AC143" i="2"/>
  <c r="R144" i="2"/>
  <c r="AY157" i="2"/>
  <c r="AT140" i="2"/>
  <c r="BB126" i="2"/>
  <c r="AM141" i="2"/>
  <c r="I125" i="2"/>
  <c r="V146" i="2"/>
  <c r="W125" i="2"/>
  <c r="AP148" i="2"/>
  <c r="AY138" i="2"/>
  <c r="G159" i="2"/>
  <c r="O144" i="2"/>
  <c r="H158" i="2"/>
  <c r="AI145" i="2"/>
  <c r="BK141" i="2"/>
  <c r="AG152" i="2"/>
  <c r="J126" i="2"/>
  <c r="AG141" i="2"/>
  <c r="O157" i="2"/>
  <c r="BH155" i="2"/>
  <c r="AZ154" i="2"/>
  <c r="BA134" i="2"/>
  <c r="AB138" i="2"/>
  <c r="T156" i="2"/>
  <c r="G123" i="2"/>
  <c r="BA122" i="2"/>
  <c r="AA142" i="2"/>
  <c r="Q124" i="2"/>
  <c r="AH126" i="2"/>
  <c r="E117" i="2"/>
  <c r="BJ125" i="2"/>
  <c r="AK154" i="2"/>
  <c r="BI131" i="2"/>
  <c r="AR121" i="2"/>
  <c r="H119" i="2"/>
  <c r="J127" i="2"/>
  <c r="AL143" i="2"/>
  <c r="AQ119" i="2"/>
  <c r="G125" i="2"/>
  <c r="AV122" i="2"/>
  <c r="BB138" i="2"/>
  <c r="V154" i="2"/>
  <c r="AS160" i="2"/>
  <c r="BA123" i="2"/>
  <c r="AY136" i="2"/>
  <c r="BI120" i="2"/>
  <c r="K150" i="2"/>
  <c r="Y122" i="2"/>
  <c r="F143" i="2"/>
  <c r="I119" i="2"/>
  <c r="BL124" i="2"/>
  <c r="BD151" i="2"/>
  <c r="AQ117" i="2"/>
  <c r="M121" i="2"/>
  <c r="BB119" i="2"/>
  <c r="G121" i="2"/>
  <c r="BM117" i="2"/>
  <c r="BB133" i="2"/>
  <c r="E121" i="2"/>
  <c r="AJ126" i="2"/>
  <c r="AS118" i="2"/>
  <c r="S133" i="2"/>
  <c r="J140" i="2"/>
  <c r="AL130" i="2"/>
  <c r="V128" i="2"/>
  <c r="BM137" i="2"/>
  <c r="Y136" i="2"/>
  <c r="E150" i="2"/>
  <c r="BH143" i="2"/>
  <c r="BN121" i="2"/>
  <c r="AC132" i="2"/>
  <c r="R149" i="2"/>
  <c r="AT145" i="2"/>
  <c r="AE161" i="2"/>
  <c r="Y138" i="2"/>
  <c r="AH160" i="2"/>
  <c r="BL155" i="2"/>
  <c r="Q144" i="2"/>
  <c r="BK151" i="2"/>
  <c r="AV156" i="2"/>
  <c r="X147" i="2"/>
  <c r="AC162" i="2"/>
  <c r="AW162" i="2"/>
  <c r="AW120" i="2"/>
  <c r="Q121" i="2"/>
  <c r="AJ121" i="2"/>
  <c r="BI127" i="2"/>
  <c r="BL118" i="2"/>
  <c r="AB122" i="2"/>
  <c r="BC153" i="2"/>
  <c r="AG123" i="2"/>
  <c r="P120" i="2"/>
  <c r="BG122" i="2"/>
  <c r="U118" i="2"/>
  <c r="BN126" i="2"/>
  <c r="BH124" i="2"/>
  <c r="AK123" i="2"/>
  <c r="BM120" i="2"/>
  <c r="AR155" i="2"/>
  <c r="BN135" i="2"/>
  <c r="AQ147" i="2"/>
  <c r="AF121" i="2"/>
  <c r="S148" i="2"/>
  <c r="Y140" i="2"/>
  <c r="AU144" i="2"/>
  <c r="AX129" i="2"/>
  <c r="AL160" i="2"/>
  <c r="G134" i="2"/>
  <c r="AI156" i="2"/>
  <c r="AH136" i="2"/>
  <c r="BC159" i="2"/>
  <c r="AY144" i="2"/>
  <c r="BD158" i="2"/>
  <c r="O150" i="2"/>
  <c r="BI150" i="2"/>
  <c r="BF131" i="2"/>
  <c r="AD139" i="2"/>
  <c r="AR151" i="2"/>
  <c r="Q267" i="2"/>
  <c r="S118" i="2"/>
  <c r="AT132" i="2"/>
  <c r="AS152" i="2"/>
  <c r="BF127" i="2"/>
  <c r="U146" i="2"/>
  <c r="G161" i="2"/>
  <c r="BH154" i="2"/>
  <c r="H127" i="2"/>
  <c r="Z127" i="2"/>
  <c r="AY140" i="2"/>
  <c r="O146" i="2"/>
  <c r="AI148" i="2"/>
  <c r="BD149" i="2"/>
  <c r="BN156" i="2"/>
  <c r="AE158" i="2"/>
  <c r="AY119" i="2"/>
  <c r="F133" i="2"/>
  <c r="AW119" i="2"/>
  <c r="BB163" i="2"/>
  <c r="AY153" i="2"/>
  <c r="N149" i="2"/>
  <c r="AY121" i="2"/>
  <c r="AM156" i="2"/>
  <c r="AM159" i="2"/>
  <c r="BN143" i="2"/>
  <c r="AD141" i="2"/>
  <c r="BG158" i="2"/>
  <c r="AA156" i="2"/>
  <c r="BC129" i="2"/>
  <c r="BD132" i="2"/>
  <c r="AI126" i="2"/>
  <c r="AJ134" i="2"/>
  <c r="L147" i="2"/>
  <c r="L131" i="2"/>
  <c r="BL134" i="2"/>
  <c r="P145" i="2"/>
  <c r="BO156" i="2"/>
  <c r="Z159" i="2"/>
  <c r="BF154" i="2"/>
  <c r="AL154" i="2"/>
  <c r="AJ157" i="2"/>
  <c r="J156" i="2"/>
  <c r="BK147" i="2"/>
  <c r="AX126" i="2"/>
  <c r="AL157" i="2"/>
  <c r="U126" i="2"/>
  <c r="W154" i="2"/>
  <c r="AM153" i="2"/>
  <c r="AT143" i="2"/>
  <c r="R147" i="2"/>
  <c r="AQ144" i="2"/>
  <c r="F161" i="2"/>
  <c r="BA131" i="2"/>
  <c r="BF150" i="2"/>
  <c r="F153" i="2"/>
  <c r="BN124" i="2"/>
  <c r="Y128" i="2"/>
  <c r="BF120" i="2"/>
  <c r="BA119" i="2"/>
  <c r="R129" i="2"/>
  <c r="BA128" i="2"/>
  <c r="BF141" i="2"/>
  <c r="I120" i="2"/>
  <c r="K152" i="2"/>
  <c r="X122" i="2"/>
  <c r="AF117" i="2"/>
  <c r="BB140" i="2"/>
  <c r="AQ127" i="2"/>
  <c r="AL147" i="2"/>
  <c r="T149" i="2"/>
  <c r="AL123" i="2"/>
  <c r="AK130" i="2"/>
  <c r="Z148" i="2"/>
  <c r="O120" i="2"/>
  <c r="F128" i="2"/>
  <c r="AF129" i="2"/>
  <c r="X137" i="2"/>
  <c r="Q138" i="2"/>
  <c r="E126" i="2"/>
  <c r="BG160" i="2"/>
  <c r="AI143" i="2"/>
  <c r="O143" i="2"/>
  <c r="BA124" i="2"/>
  <c r="AF123" i="2"/>
  <c r="BJ123" i="2"/>
  <c r="AZ126" i="2"/>
  <c r="G163" i="2"/>
  <c r="BD153" i="2"/>
  <c r="AN125" i="2"/>
  <c r="AO132" i="2"/>
  <c r="AQ134" i="2"/>
  <c r="F117" i="2"/>
  <c r="J153" i="2"/>
  <c r="R127" i="2"/>
  <c r="BC151" i="2"/>
  <c r="AM127" i="2"/>
  <c r="M151" i="2"/>
  <c r="M145" i="2"/>
  <c r="AK129" i="2"/>
  <c r="P118" i="2"/>
  <c r="U150" i="2"/>
  <c r="AT121" i="2"/>
  <c r="BI123" i="2"/>
  <c r="BB152" i="2"/>
  <c r="AY122" i="2"/>
  <c r="BH118" i="2"/>
  <c r="AP125" i="2"/>
  <c r="AS149" i="2"/>
  <c r="F138" i="2"/>
  <c r="AO131" i="2"/>
  <c r="G144" i="2"/>
  <c r="Q155" i="2"/>
  <c r="BD126" i="2"/>
  <c r="AF119" i="2"/>
  <c r="Q127" i="2"/>
  <c r="AA121" i="2"/>
  <c r="BC127" i="2"/>
  <c r="AK150" i="2"/>
  <c r="AA144" i="2"/>
  <c r="P159" i="2"/>
  <c r="AO123" i="2"/>
  <c r="AT134" i="2"/>
  <c r="BG145" i="2"/>
  <c r="AC119" i="2"/>
  <c r="F132" i="2"/>
  <c r="AQ160" i="2"/>
  <c r="AC129" i="2"/>
  <c r="W133" i="2"/>
  <c r="U153" i="2"/>
  <c r="BB145" i="2"/>
  <c r="AW152" i="2"/>
  <c r="BF128" i="2"/>
  <c r="AP127" i="2"/>
  <c r="AQ132" i="2"/>
  <c r="K141" i="2"/>
  <c r="AQ126" i="2"/>
  <c r="Y118" i="2"/>
  <c r="BG134" i="2"/>
  <c r="O133" i="2"/>
  <c r="X126" i="2"/>
  <c r="M124" i="2"/>
  <c r="W127" i="2"/>
  <c r="BG150" i="2"/>
  <c r="S127" i="2"/>
  <c r="AL152" i="2"/>
  <c r="F131" i="2"/>
  <c r="AI122" i="2"/>
  <c r="BC142" i="2"/>
  <c r="J163" i="2"/>
  <c r="AS123" i="2"/>
  <c r="AH122" i="2"/>
  <c r="J144" i="2"/>
  <c r="G132" i="2"/>
  <c r="BJ132" i="2"/>
  <c r="N133" i="2"/>
  <c r="BM161" i="2"/>
  <c r="AM150" i="2"/>
  <c r="AD127" i="2"/>
  <c r="W141" i="2"/>
  <c r="AV119" i="2"/>
  <c r="U122" i="2"/>
  <c r="K154" i="2"/>
  <c r="AS124" i="2"/>
  <c r="R152" i="2"/>
  <c r="AX154" i="2"/>
  <c r="AT148" i="2"/>
  <c r="AH127" i="2"/>
  <c r="AQ118" i="2"/>
  <c r="BO132" i="2"/>
  <c r="AZ150" i="2"/>
  <c r="E147" i="2"/>
  <c r="AK160" i="2"/>
  <c r="AX149" i="2"/>
  <c r="H137" i="2"/>
  <c r="AA126" i="2"/>
  <c r="E145" i="2"/>
  <c r="F162" i="2"/>
  <c r="AQ156" i="2"/>
  <c r="BO140" i="2"/>
  <c r="AD138" i="2"/>
  <c r="V158" i="2"/>
  <c r="AB156" i="2"/>
  <c r="AS161" i="2"/>
  <c r="AF152" i="2"/>
  <c r="AV163" i="2"/>
  <c r="AJ124" i="2"/>
  <c r="BE120" i="2"/>
  <c r="AA154" i="2"/>
  <c r="AL118" i="2"/>
  <c r="AV132" i="2"/>
  <c r="AC125" i="2"/>
  <c r="J132" i="2"/>
  <c r="AA140" i="2"/>
  <c r="AQ159" i="2"/>
  <c r="BN130" i="2"/>
  <c r="AT135" i="2"/>
  <c r="BG147" i="2"/>
  <c r="Q128" i="2"/>
  <c r="AC148" i="2"/>
  <c r="O163" i="2"/>
  <c r="AD130" i="2"/>
  <c r="V134" i="2"/>
  <c r="Y155" i="2"/>
  <c r="BB146" i="2"/>
  <c r="AP160" i="2"/>
  <c r="BE128" i="2"/>
  <c r="AK127" i="2"/>
  <c r="M144" i="2"/>
  <c r="K142" i="2"/>
  <c r="AA151" i="2"/>
  <c r="H267" i="2"/>
  <c r="AS127" i="2"/>
  <c r="O134" i="2"/>
  <c r="AO140" i="2"/>
  <c r="M149" i="2"/>
  <c r="AG127" i="2"/>
  <c r="BG152" i="2"/>
  <c r="J133" i="2"/>
  <c r="F154" i="2"/>
  <c r="E131" i="2"/>
  <c r="E122" i="2"/>
  <c r="BC143" i="2"/>
  <c r="I154" i="2"/>
  <c r="K123" i="2"/>
  <c r="AK153" i="2"/>
  <c r="AI159" i="2"/>
  <c r="F141" i="2"/>
  <c r="U132" i="2"/>
  <c r="BF122" i="2"/>
  <c r="AD123" i="2"/>
  <c r="W151" i="2"/>
  <c r="BK127" i="2"/>
  <c r="AQ148" i="2"/>
  <c r="R141" i="2"/>
  <c r="AZ162" i="2"/>
  <c r="AX130" i="2"/>
  <c r="G135" i="2"/>
  <c r="AI136" i="2"/>
  <c r="AX145" i="2"/>
  <c r="O151" i="2"/>
  <c r="BA126" i="2"/>
  <c r="L120" i="2"/>
  <c r="BK162" i="2"/>
  <c r="Q149" i="2"/>
  <c r="AV121" i="2"/>
  <c r="E123" i="2"/>
  <c r="AR127" i="2"/>
  <c r="BA130" i="2"/>
  <c r="AM157" i="2"/>
  <c r="AL142" i="2"/>
  <c r="AW125" i="2"/>
  <c r="AT124" i="2"/>
  <c r="AN137" i="2"/>
  <c r="R136" i="2"/>
  <c r="J150" i="2"/>
  <c r="F145" i="2"/>
  <c r="AR132" i="2"/>
  <c r="AS125" i="2"/>
  <c r="BD147" i="2"/>
  <c r="AM136" i="2"/>
  <c r="W150" i="2"/>
  <c r="I130" i="2"/>
  <c r="X121" i="2"/>
  <c r="BO162" i="2"/>
  <c r="S140" i="2"/>
  <c r="J161" i="2"/>
  <c r="I124" i="2"/>
  <c r="AU152" i="2"/>
  <c r="BA149" i="2"/>
  <c r="N130" i="2"/>
  <c r="P124" i="2"/>
  <c r="AP129" i="2"/>
  <c r="AP139" i="2"/>
  <c r="AZ120" i="2"/>
  <c r="BK126" i="2"/>
  <c r="N140" i="2"/>
  <c r="BK161" i="2"/>
  <c r="AW150" i="2"/>
  <c r="BO141" i="2"/>
  <c r="AO143" i="2"/>
  <c r="M138" i="2"/>
  <c r="BH145" i="2"/>
  <c r="BF144" i="2"/>
  <c r="AS129" i="2"/>
  <c r="F156" i="2"/>
  <c r="AQ141" i="2"/>
  <c r="S145" i="2"/>
  <c r="AU141" i="2"/>
  <c r="AM147" i="2"/>
  <c r="V150" i="2"/>
  <c r="AP152" i="2"/>
  <c r="K159" i="2"/>
  <c r="AT155" i="2"/>
  <c r="BK144" i="2"/>
  <c r="Z162" i="2"/>
  <c r="AX155" i="2"/>
  <c r="BE163" i="2"/>
  <c r="E140" i="2"/>
  <c r="V144" i="2"/>
  <c r="AL132" i="2"/>
  <c r="AP124" i="2"/>
  <c r="AJ122" i="2"/>
  <c r="T163" i="2"/>
  <c r="AH148" i="2"/>
  <c r="BJ144" i="2"/>
  <c r="AZ143" i="2"/>
  <c r="Y154" i="2"/>
  <c r="BN160" i="2"/>
  <c r="H156" i="2"/>
  <c r="AW133" i="2"/>
  <c r="AJ138" i="2"/>
  <c r="AU163" i="2"/>
  <c r="BN138" i="2"/>
  <c r="AH158" i="2"/>
  <c r="AX160" i="2"/>
  <c r="AO151" i="2"/>
  <c r="AJ156" i="2"/>
  <c r="BJ117" i="2"/>
  <c r="BA145" i="2"/>
  <c r="AI141" i="2"/>
  <c r="BF139" i="2"/>
  <c r="R131" i="2"/>
  <c r="AM118" i="2"/>
  <c r="K131" i="2"/>
  <c r="BH135" i="2"/>
  <c r="BC119" i="2"/>
  <c r="L129" i="2"/>
  <c r="X140" i="2"/>
  <c r="BA142" i="2"/>
  <c r="AT162" i="2"/>
  <c r="AC159" i="2"/>
  <c r="BG129" i="2"/>
  <c r="X133" i="2"/>
  <c r="BA156" i="2"/>
  <c r="BJ137" i="2"/>
  <c r="H141" i="2"/>
  <c r="AZ140" i="2"/>
  <c r="BL154" i="2"/>
  <c r="P135" i="2"/>
  <c r="V157" i="2"/>
  <c r="AK138" i="2"/>
  <c r="G128" i="2"/>
  <c r="AB141" i="2"/>
  <c r="G147" i="2"/>
  <c r="Q137" i="2"/>
  <c r="Q158" i="2"/>
  <c r="AG143" i="2"/>
  <c r="L144" i="2"/>
  <c r="X146" i="2"/>
  <c r="P130" i="2"/>
  <c r="BE141" i="2"/>
  <c r="AW159" i="2"/>
  <c r="AF134" i="2"/>
  <c r="AV134" i="2"/>
  <c r="M142" i="2"/>
  <c r="AZ156" i="2"/>
  <c r="R156" i="2"/>
  <c r="AF143" i="2"/>
  <c r="BL163" i="2"/>
  <c r="BE147" i="2"/>
  <c r="AK162" i="2"/>
  <c r="BJ162" i="2"/>
  <c r="AC145" i="2"/>
  <c r="AG162" i="2"/>
  <c r="BK125" i="2"/>
  <c r="AY137" i="2"/>
  <c r="AC136" i="2"/>
  <c r="BK267" i="2"/>
  <c r="AC137" i="2"/>
  <c r="H145" i="2"/>
  <c r="BA135" i="2"/>
  <c r="X129" i="2"/>
  <c r="O160" i="2"/>
  <c r="L148" i="2"/>
  <c r="BN158" i="2"/>
  <c r="AN143" i="2"/>
  <c r="AP131" i="2"/>
  <c r="BJ163" i="2"/>
  <c r="AO267" i="2"/>
  <c r="AS139" i="2"/>
  <c r="AN158" i="2"/>
  <c r="BE149" i="2"/>
  <c r="BA160" i="2"/>
  <c r="AN162" i="2"/>
  <c r="L162" i="2"/>
  <c r="AC144" i="2"/>
  <c r="BJ134" i="2"/>
  <c r="K267" i="2"/>
  <c r="BH119" i="2"/>
  <c r="AX131" i="2"/>
  <c r="BA146" i="2"/>
  <c r="BE134" i="2"/>
  <c r="BH149" i="2"/>
  <c r="AF156" i="2"/>
  <c r="U158" i="2"/>
  <c r="BE137" i="2"/>
  <c r="AW155" i="2"/>
  <c r="BE135" i="2"/>
  <c r="AJ150" i="2"/>
  <c r="AA137" i="2"/>
  <c r="AK156" i="2"/>
  <c r="BH141" i="2"/>
  <c r="AB128" i="2"/>
  <c r="U145" i="2"/>
  <c r="O152" i="2"/>
  <c r="AN134" i="2"/>
  <c r="AH118" i="2"/>
  <c r="AA133" i="2"/>
  <c r="H117" i="2"/>
  <c r="R137" i="2"/>
  <c r="AK267" i="2"/>
  <c r="BH267" i="2"/>
  <c r="P143" i="2"/>
  <c r="AS142" i="2"/>
  <c r="P140" i="2"/>
  <c r="H138" i="2"/>
  <c r="AX118" i="2"/>
  <c r="AC133" i="2"/>
  <c r="AB118" i="2"/>
  <c r="AM119" i="2"/>
  <c r="BH117" i="2"/>
  <c r="P141" i="2"/>
  <c r="AS133" i="2"/>
  <c r="AY163" i="2"/>
  <c r="AR162" i="2"/>
  <c r="AH157" i="2"/>
  <c r="T141" i="2"/>
  <c r="AV151" i="2"/>
  <c r="BB123" i="2"/>
  <c r="BD133" i="2"/>
  <c r="P157" i="2"/>
  <c r="U162" i="2"/>
  <c r="AV137" i="2"/>
  <c r="AB160" i="2"/>
  <c r="AX156" i="2"/>
  <c r="P133" i="2"/>
  <c r="BM163" i="2"/>
  <c r="AN142" i="2"/>
  <c r="AV142" i="2"/>
  <c r="G267" i="2"/>
  <c r="T147" i="2"/>
  <c r="AY162" i="2"/>
  <c r="BM158" i="2"/>
  <c r="BL158" i="2"/>
  <c r="AA159" i="2"/>
  <c r="S160" i="2"/>
  <c r="AD161" i="2"/>
  <c r="BK163" i="2"/>
  <c r="AP137" i="2"/>
  <c r="X134" i="2"/>
  <c r="N131" i="2"/>
  <c r="BN118" i="2"/>
  <c r="AJ123" i="2"/>
  <c r="BA137" i="2"/>
  <c r="E160" i="2"/>
  <c r="BI146" i="2"/>
  <c r="AR156" i="2"/>
  <c r="AV160" i="2"/>
  <c r="AF142" i="2"/>
  <c r="BB158" i="2"/>
  <c r="E159" i="2"/>
  <c r="BA155" i="2"/>
  <c r="AC120" i="2"/>
  <c r="BJ161" i="2"/>
  <c r="H150" i="2"/>
  <c r="X142" i="2"/>
  <c r="AZ160" i="2"/>
  <c r="AJ139" i="2"/>
  <c r="X154" i="2"/>
  <c r="AR137" i="2"/>
  <c r="AT131" i="2"/>
  <c r="AJ133" i="2"/>
  <c r="BA147" i="2"/>
  <c r="K118" i="2"/>
  <c r="L267" i="2"/>
  <c r="AP267" i="2"/>
  <c r="BH142" i="2"/>
  <c r="H128" i="2"/>
  <c r="X152" i="2"/>
  <c r="I149" i="2"/>
  <c r="AG147" i="2"/>
  <c r="Q134" i="2"/>
  <c r="AJ143" i="2"/>
  <c r="BJ131" i="2"/>
  <c r="BE117" i="2"/>
  <c r="BJ267" i="2"/>
  <c r="M162" i="2"/>
  <c r="N157" i="2"/>
  <c r="U139" i="2"/>
  <c r="BI122" i="2"/>
  <c r="P146" i="2"/>
  <c r="BE159" i="2"/>
  <c r="AR149" i="2"/>
  <c r="BH150" i="2"/>
  <c r="M133" i="2"/>
  <c r="AV135" i="2"/>
  <c r="N122" i="2"/>
  <c r="AP122" i="2"/>
  <c r="BA161" i="2"/>
  <c r="AN151" i="2"/>
  <c r="BI145" i="2"/>
  <c r="BE153" i="2"/>
  <c r="P134" i="2"/>
  <c r="Y149" i="2"/>
  <c r="AJ137" i="2"/>
  <c r="T152" i="2"/>
  <c r="AG161" i="2"/>
  <c r="H153" i="2"/>
  <c r="Y160" i="2"/>
  <c r="AN131" i="2"/>
  <c r="AE267" i="2"/>
  <c r="AK134" i="2"/>
  <c r="E267" i="2"/>
  <c r="AU130" i="2"/>
  <c r="U156" i="2"/>
  <c r="H130" i="2"/>
  <c r="BK117" i="2"/>
  <c r="U134" i="2"/>
  <c r="AE118" i="2"/>
  <c r="W156" i="2"/>
  <c r="E158" i="2"/>
  <c r="AV153" i="2"/>
  <c r="BN162" i="2"/>
  <c r="L163" i="2"/>
  <c r="AY128" i="2"/>
  <c r="BM134" i="2"/>
  <c r="BH128" i="2"/>
  <c r="AZ133" i="2"/>
  <c r="O129" i="2"/>
  <c r="AC141" i="2"/>
  <c r="AR134" i="2"/>
  <c r="T118" i="2"/>
  <c r="AG130" i="2"/>
  <c r="U267" i="2"/>
  <c r="AS145" i="2"/>
  <c r="AU123" i="2"/>
  <c r="BO267" i="2"/>
  <c r="BF146" i="2"/>
  <c r="AT150" i="2"/>
  <c r="P153" i="2"/>
  <c r="AM131" i="2"/>
  <c r="AC161" i="2"/>
  <c r="BO128" i="2"/>
  <c r="AE129" i="2"/>
  <c r="AF131" i="2"/>
  <c r="AH117" i="2"/>
  <c r="O130" i="2"/>
  <c r="BI119" i="2"/>
  <c r="S129" i="2"/>
  <c r="E129" i="2"/>
  <c r="L146" i="2"/>
  <c r="BH147" i="2"/>
  <c r="M158" i="2"/>
  <c r="AO163" i="2"/>
  <c r="E149" i="2"/>
  <c r="AN153" i="2"/>
  <c r="BH139" i="2"/>
  <c r="AJ154" i="2"/>
  <c r="AI128" i="2"/>
  <c r="AK146" i="2"/>
  <c r="AM267" i="2"/>
  <c r="BD119" i="2"/>
  <c r="AK139" i="2"/>
  <c r="J119" i="2"/>
  <c r="BD129" i="2"/>
  <c r="AU118" i="2"/>
  <c r="AB119" i="2"/>
  <c r="K128" i="2"/>
  <c r="AO158" i="2"/>
  <c r="AJ118" i="2"/>
  <c r="AU125" i="2"/>
  <c r="H163" i="2"/>
  <c r="AK149" i="2"/>
  <c r="BG144" i="2"/>
  <c r="AG157" i="2"/>
  <c r="AF267" i="2"/>
  <c r="V159" i="2"/>
  <c r="BI147" i="2"/>
  <c r="BL144" i="2"/>
  <c r="AJ163" i="2"/>
  <c r="BO158" i="2"/>
  <c r="AJ160" i="2"/>
  <c r="R150" i="2"/>
  <c r="AB125" i="2"/>
  <c r="BJ124" i="2"/>
  <c r="Y130" i="2"/>
  <c r="BI129" i="2"/>
  <c r="BF149" i="2"/>
  <c r="BJ157" i="2"/>
  <c r="M117" i="2"/>
  <c r="E127" i="2"/>
  <c r="AL127" i="2"/>
  <c r="E139" i="2"/>
  <c r="BO124" i="2"/>
  <c r="BL161" i="2"/>
  <c r="Q160" i="2"/>
  <c r="BO152" i="2"/>
  <c r="AE160" i="2"/>
  <c r="AP143" i="2"/>
  <c r="BO120" i="2"/>
  <c r="R142" i="2"/>
  <c r="W153" i="2"/>
  <c r="V119" i="2"/>
  <c r="BH121" i="2"/>
  <c r="E152" i="2"/>
  <c r="AZ157" i="2"/>
  <c r="AS153" i="2"/>
  <c r="BK153" i="2"/>
  <c r="M135" i="2"/>
  <c r="AL158" i="2"/>
  <c r="AT146" i="2"/>
  <c r="AQ150" i="2"/>
  <c r="Y163" i="2"/>
  <c r="AM161" i="2"/>
  <c r="J141" i="2"/>
  <c r="BC139" i="2"/>
  <c r="BI125" i="2"/>
  <c r="AV123" i="2"/>
  <c r="K122" i="2"/>
  <c r="BM132" i="2"/>
  <c r="BB143" i="2"/>
  <c r="AL153" i="2"/>
  <c r="AF118" i="2"/>
  <c r="AT122" i="2"/>
  <c r="O132" i="2"/>
  <c r="AS157" i="2"/>
  <c r="BB124" i="2"/>
  <c r="Q147" i="2"/>
  <c r="V141" i="2"/>
  <c r="AT138" i="2"/>
  <c r="AE120" i="2"/>
  <c r="AG155" i="2"/>
  <c r="AL128" i="2"/>
  <c r="O117" i="2"/>
  <c r="N155" i="2"/>
  <c r="AX123" i="2"/>
  <c r="AM126" i="2"/>
  <c r="K147" i="2"/>
  <c r="P123" i="2"/>
  <c r="AE122" i="2"/>
  <c r="AX135" i="2"/>
  <c r="AK124" i="2"/>
  <c r="T146" i="2"/>
  <c r="AZ153" i="2"/>
  <c r="BN161" i="2"/>
  <c r="AN126" i="2"/>
  <c r="AS120" i="2"/>
  <c r="BB128" i="2"/>
  <c r="BK134" i="2"/>
  <c r="AF120" i="2"/>
  <c r="AM132" i="2"/>
  <c r="BB151" i="2"/>
  <c r="BB118" i="2"/>
  <c r="V125" i="2"/>
  <c r="Y119" i="2"/>
  <c r="BL156" i="2"/>
  <c r="AW131" i="2"/>
  <c r="O126" i="2"/>
  <c r="AS143" i="2"/>
  <c r="G146" i="2"/>
  <c r="AX127" i="2"/>
  <c r="AK147" i="2"/>
  <c r="AS131" i="2"/>
  <c r="AL146" i="2"/>
  <c r="AY120" i="2"/>
  <c r="BO136" i="2"/>
  <c r="G136" i="2"/>
  <c r="I144" i="2"/>
  <c r="BA157" i="2"/>
  <c r="AA131" i="2"/>
  <c r="AR124" i="2"/>
  <c r="BG149" i="2"/>
  <c r="AC130" i="2"/>
  <c r="BM144" i="2"/>
  <c r="K143" i="2"/>
  <c r="O135" i="2"/>
  <c r="S132" i="2"/>
  <c r="F122" i="2"/>
  <c r="P132" i="2"/>
  <c r="N136" i="2"/>
  <c r="W145" i="2"/>
  <c r="R138" i="2"/>
  <c r="AP136" i="2"/>
  <c r="W121" i="2"/>
  <c r="BE150" i="2"/>
  <c r="BO144" i="2"/>
  <c r="I151" i="2"/>
  <c r="W155" i="2"/>
  <c r="AL121" i="2"/>
  <c r="BC132" i="2"/>
  <c r="K133" i="2"/>
  <c r="AL122" i="2"/>
  <c r="AP123" i="2"/>
  <c r="AD135" i="2"/>
  <c r="E137" i="2"/>
  <c r="AC124" i="2"/>
  <c r="Q126" i="2"/>
  <c r="O158" i="2"/>
  <c r="E146" i="2"/>
  <c r="BA127" i="2"/>
  <c r="G157" i="2"/>
  <c r="BJ127" i="2"/>
  <c r="AX141" i="2"/>
  <c r="AI149" i="2"/>
  <c r="AH159" i="2"/>
  <c r="H142" i="2"/>
  <c r="AC140" i="2"/>
  <c r="H148" i="2"/>
  <c r="BO119" i="2"/>
  <c r="AD119" i="2"/>
  <c r="AN118" i="2"/>
  <c r="BL151" i="2"/>
  <c r="AY267" i="2"/>
  <c r="AQ137" i="2"/>
  <c r="AU128" i="2"/>
  <c r="AJ127" i="2"/>
  <c r="AP119" i="2"/>
  <c r="K129" i="2"/>
  <c r="J137" i="2"/>
  <c r="AN119" i="2"/>
  <c r="AO156" i="2"/>
  <c r="V267" i="2"/>
  <c r="AR117" i="2"/>
  <c r="W128" i="2"/>
  <c r="AG267" i="2"/>
  <c r="BO117" i="2"/>
  <c r="J118" i="2"/>
  <c r="AE131" i="2"/>
  <c r="AQ155" i="2"/>
  <c r="BF119" i="2"/>
  <c r="AB267" i="2"/>
  <c r="AI163" i="2"/>
  <c r="Q133" i="2"/>
  <c r="AN127" i="2"/>
  <c r="G148" i="2"/>
  <c r="T125" i="2"/>
  <c r="BM131" i="2"/>
  <c r="H123" i="2"/>
  <c r="BC150" i="2"/>
  <c r="AC127" i="2"/>
  <c r="BE142" i="2"/>
  <c r="BI124" i="2"/>
  <c r="AE154" i="2"/>
  <c r="AR123" i="2"/>
  <c r="BG141" i="2"/>
  <c r="BJ155" i="2"/>
  <c r="AT125" i="2"/>
  <c r="BC136" i="2"/>
  <c r="BG125" i="2"/>
  <c r="S120" i="2"/>
  <c r="BL122" i="2"/>
  <c r="BK124" i="2"/>
  <c r="AW149" i="2"/>
  <c r="F159" i="2"/>
  <c r="Q129" i="2"/>
  <c r="W134" i="2"/>
  <c r="BF129" i="2"/>
  <c r="AA147" i="2"/>
  <c r="BO154" i="2"/>
  <c r="J134" i="2"/>
  <c r="BC144" i="2"/>
  <c r="J147" i="2"/>
  <c r="AW128" i="2"/>
  <c r="J128" i="2"/>
  <c r="S154" i="2"/>
  <c r="E119" i="2"/>
  <c r="AC150" i="2"/>
  <c r="AP121" i="2"/>
  <c r="AD143" i="2"/>
  <c r="BI160" i="2"/>
  <c r="F130" i="2"/>
  <c r="Z152" i="2"/>
  <c r="I123" i="2"/>
  <c r="AL145" i="2"/>
  <c r="BB139" i="2"/>
  <c r="O137" i="2"/>
  <c r="F139" i="2"/>
  <c r="AO119" i="2"/>
  <c r="BM118" i="2"/>
  <c r="AG119" i="2"/>
  <c r="BB155" i="2"/>
  <c r="AT130" i="2"/>
  <c r="AQ142" i="2"/>
  <c r="AT142" i="2"/>
  <c r="V151" i="2"/>
  <c r="AQ154" i="2"/>
  <c r="BK145" i="2"/>
  <c r="BE140" i="2"/>
  <c r="Z131" i="2"/>
  <c r="BE162" i="2"/>
  <c r="AC138" i="2"/>
  <c r="AI267" i="2"/>
  <c r="Z118" i="2"/>
  <c r="AY160" i="2"/>
  <c r="U124" i="2"/>
  <c r="G118" i="2"/>
  <c r="AD267" i="2"/>
  <c r="BG137" i="2"/>
  <c r="S267" i="2"/>
  <c r="BN131" i="2"/>
  <c r="L136" i="2"/>
  <c r="P128" i="2"/>
  <c r="AF128" i="2"/>
  <c r="AO160" i="2"/>
  <c r="W131" i="2"/>
  <c r="AQ129" i="2"/>
  <c r="AU137" i="2"/>
  <c r="BC117" i="2"/>
  <c r="BL132" i="2"/>
  <c r="Z137" i="2"/>
  <c r="BH125" i="2"/>
  <c r="BB127" i="2"/>
  <c r="AE119" i="2"/>
  <c r="BF118" i="2"/>
  <c r="Z149" i="2"/>
  <c r="BB267" i="2"/>
  <c r="Y267" i="2"/>
  <c r="BN267" i="2"/>
  <c r="R123" i="2"/>
  <c r="BD139" i="2"/>
  <c r="BA121" i="2"/>
  <c r="AX132" i="2"/>
  <c r="T127" i="2"/>
  <c r="G122" i="2"/>
  <c r="N154" i="2"/>
  <c r="N142" i="2"/>
  <c r="AW139" i="2"/>
  <c r="BK135" i="2"/>
  <c r="BC122" i="2"/>
  <c r="R125" i="2"/>
  <c r="F144" i="2"/>
  <c r="AA157" i="2"/>
  <c r="AM142" i="2"/>
  <c r="AB157" i="2"/>
  <c r="AY146" i="2"/>
  <c r="AA160" i="2"/>
  <c r="AS121" i="2"/>
  <c r="M131" i="2"/>
  <c r="BN128" i="2"/>
  <c r="BA153" i="2"/>
  <c r="BK121" i="2"/>
  <c r="AX133" i="2"/>
  <c r="AL131" i="2"/>
  <c r="J122" i="2"/>
  <c r="AT126" i="2"/>
  <c r="H157" i="2"/>
  <c r="AD134" i="2"/>
  <c r="AX157" i="2"/>
  <c r="E132" i="2"/>
  <c r="AC146" i="2"/>
  <c r="M156" i="2"/>
  <c r="AX152" i="2"/>
  <c r="BL160" i="2"/>
  <c r="M137" i="2"/>
  <c r="BB162" i="2"/>
  <c r="Z136" i="2"/>
  <c r="BD143" i="2"/>
  <c r="BG120" i="2"/>
  <c r="AO117" i="2"/>
  <c r="M126" i="2"/>
  <c r="N120" i="2"/>
  <c r="U129" i="2"/>
  <c r="BC120" i="2"/>
  <c r="BC133" i="2"/>
  <c r="S134" i="2"/>
  <c r="V129" i="2"/>
  <c r="BI154" i="2"/>
  <c r="AC149" i="2"/>
  <c r="BL147" i="2"/>
  <c r="U127" i="2"/>
  <c r="O147" i="2"/>
  <c r="BI132" i="2"/>
  <c r="X117" i="2"/>
  <c r="AS136" i="2"/>
  <c r="BE136" i="2"/>
  <c r="AH267" i="2"/>
  <c r="I157" i="2"/>
  <c r="W129" i="2"/>
  <c r="G149" i="2"/>
  <c r="K127" i="2"/>
  <c r="O128" i="2"/>
  <c r="AB117" i="2"/>
  <c r="G145" i="2"/>
  <c r="L118" i="2"/>
  <c r="AZ117" i="2"/>
  <c r="W267" i="2"/>
  <c r="AC142" i="2"/>
  <c r="N137" i="2"/>
  <c r="AD132" i="2"/>
  <c r="T135" i="2"/>
  <c r="AR136" i="2"/>
  <c r="Z132" i="2"/>
  <c r="BA139" i="2"/>
  <c r="AS155" i="2"/>
  <c r="I161" i="2"/>
  <c r="T119" i="2"/>
  <c r="Z153" i="2"/>
  <c r="AR131" i="2"/>
  <c r="AZ119" i="2"/>
  <c r="E118" i="2"/>
  <c r="AS267" i="2"/>
  <c r="S131" i="2"/>
  <c r="AM130" i="2"/>
  <c r="AS163" i="2"/>
  <c r="AH119" i="2"/>
  <c r="BO130" i="2"/>
  <c r="AD131" i="2"/>
  <c r="F142" i="2"/>
  <c r="J152" i="2"/>
  <c r="L155" i="2"/>
  <c r="AA152" i="2"/>
  <c r="AN122" i="2"/>
  <c r="AN157" i="2"/>
  <c r="AT136" i="2"/>
  <c r="AF125" i="2"/>
  <c r="BG135" i="2"/>
  <c r="F119" i="2"/>
  <c r="BK131" i="2"/>
  <c r="BB125" i="2"/>
  <c r="AO118" i="2"/>
  <c r="AL162" i="2"/>
  <c r="BD148" i="2"/>
  <c r="E162" i="2"/>
  <c r="BJ136" i="2"/>
  <c r="I150" i="2"/>
  <c r="BL267" i="2"/>
  <c r="BC267" i="2"/>
  <c r="BM267" i="2"/>
  <c r="V131" i="2"/>
  <c r="U140" i="2"/>
  <c r="AX119" i="2"/>
  <c r="AB134" i="2"/>
  <c r="BK118" i="2"/>
  <c r="AZ130" i="2"/>
  <c r="Z267" i="2"/>
  <c r="Q136" i="2"/>
  <c r="BO131" i="2"/>
  <c r="H140" i="2"/>
  <c r="AX137" i="2"/>
  <c r="BH161" i="2"/>
  <c r="AI118" i="2"/>
  <c r="T130" i="2"/>
  <c r="AV130" i="2"/>
  <c r="AZ118" i="2"/>
  <c r="T136" i="2"/>
  <c r="AP117" i="2"/>
  <c r="R118" i="2"/>
  <c r="AZ131" i="2"/>
  <c r="BL128" i="2"/>
  <c r="AM128" i="2"/>
  <c r="J117" i="2"/>
  <c r="BA141" i="2"/>
  <c r="Y157" i="2"/>
  <c r="AI119" i="2"/>
  <c r="H144" i="2"/>
  <c r="BH133" i="2"/>
  <c r="G141" i="2"/>
  <c r="AD118" i="2"/>
  <c r="W118" i="2"/>
  <c r="BI267" i="2"/>
  <c r="BK119" i="2"/>
  <c r="AN130" i="2"/>
  <c r="N117" i="2"/>
  <c r="AZ129" i="2"/>
  <c r="U137" i="2"/>
  <c r="AY117" i="2"/>
  <c r="P131" i="2"/>
  <c r="N119" i="2"/>
  <c r="AS147" i="2"/>
  <c r="Y158" i="2"/>
  <c r="AK137" i="2"/>
  <c r="H151" i="2"/>
  <c r="AS137" i="2"/>
  <c r="P151" i="2"/>
  <c r="AZ158" i="2"/>
  <c r="AD155" i="2"/>
  <c r="O156" i="2"/>
  <c r="I133" i="2"/>
  <c r="T154" i="2"/>
  <c r="BE145" i="2"/>
  <c r="AU162" i="2"/>
  <c r="AC160" i="2"/>
  <c r="BH138" i="2"/>
  <c r="AG160" i="2"/>
  <c r="L139" i="2"/>
  <c r="AM155" i="2"/>
  <c r="G143" i="2"/>
  <c r="AU119" i="2"/>
  <c r="V155" i="2"/>
  <c r="Z155" i="2"/>
  <c r="AB144" i="2"/>
  <c r="AW156" i="2"/>
  <c r="BC157" i="2"/>
  <c r="AW160" i="2"/>
  <c r="P142" i="2"/>
  <c r="W136" i="2"/>
  <c r="L123" i="2"/>
  <c r="AC128" i="2"/>
  <c r="N124" i="2"/>
  <c r="Q140" i="2"/>
  <c r="AU133" i="2"/>
  <c r="AL134" i="2"/>
  <c r="AB124" i="2"/>
  <c r="AA138" i="2"/>
  <c r="AT117" i="2"/>
  <c r="AU120" i="2"/>
  <c r="R146" i="2"/>
  <c r="K157" i="2"/>
  <c r="W130" i="2"/>
  <c r="AG128" i="2"/>
  <c r="BH136" i="2"/>
  <c r="BI139" i="2"/>
  <c r="BI142" i="2"/>
  <c r="T117" i="2"/>
  <c r="AJ128" i="2"/>
  <c r="I135" i="2"/>
  <c r="AX117" i="2"/>
  <c r="AJ119" i="2"/>
  <c r="AG133" i="2"/>
  <c r="O118" i="2"/>
  <c r="AZ134" i="2"/>
  <c r="BI155" i="2"/>
  <c r="I159" i="2"/>
  <c r="BN137" i="2"/>
  <c r="AT119" i="2"/>
  <c r="AZ123" i="2"/>
  <c r="BD131" i="2"/>
  <c r="AT267" i="2"/>
  <c r="L119" i="2"/>
  <c r="H131" i="2"/>
  <c r="BI137" i="2"/>
  <c r="AF127" i="2"/>
  <c r="BE133" i="2"/>
  <c r="H129" i="2"/>
  <c r="BB131" i="2"/>
  <c r="BI138" i="2"/>
  <c r="AQ128" i="2"/>
  <c r="BL119" i="2"/>
  <c r="Y161" i="2"/>
  <c r="AD117" i="2"/>
  <c r="L135" i="2"/>
  <c r="AZ128" i="2"/>
  <c r="AS119" i="2"/>
  <c r="BG128" i="2"/>
  <c r="U154" i="2"/>
  <c r="AA129" i="2"/>
  <c r="Y133" i="2"/>
  <c r="AK144" i="2"/>
  <c r="M267" i="2"/>
  <c r="BM135" i="2"/>
  <c r="AM122" i="2"/>
  <c r="BH134" i="2"/>
  <c r="U143" i="2"/>
  <c r="BJ118" i="2"/>
  <c r="AM129" i="2"/>
  <c r="Y162" i="2"/>
  <c r="AW158" i="2"/>
  <c r="AC135" i="2"/>
  <c r="BA158" i="2"/>
  <c r="AS135" i="2"/>
  <c r="L128" i="2"/>
  <c r="AJ149" i="2"/>
  <c r="O127" i="2"/>
  <c r="BM160" i="2"/>
  <c r="H160" i="2"/>
  <c r="BF160" i="2"/>
  <c r="BE119" i="2"/>
  <c r="BL136" i="2"/>
  <c r="AU267" i="2"/>
  <c r="L137" i="2"/>
  <c r="T148" i="2"/>
  <c r="E128" i="2"/>
  <c r="BG161" i="2"/>
  <c r="AY118" i="2"/>
  <c r="H118" i="2"/>
  <c r="L151" i="2"/>
  <c r="AB161" i="2"/>
  <c r="AH155" i="2"/>
  <c r="BM133" i="2"/>
  <c r="U133" i="2"/>
  <c r="H121" i="2"/>
  <c r="M123" i="2"/>
  <c r="K139" i="2"/>
  <c r="BM123" i="2"/>
  <c r="Z150" i="2"/>
  <c r="BB147" i="2"/>
  <c r="BG123" i="2"/>
  <c r="H135" i="2"/>
  <c r="BO163" i="2"/>
  <c r="AA123" i="2"/>
  <c r="K151" i="2"/>
  <c r="X124" i="2"/>
  <c r="AM149" i="2"/>
  <c r="M136" i="2"/>
  <c r="L130" i="2"/>
  <c r="BG130" i="2"/>
  <c r="BC131" i="2"/>
  <c r="AN117" i="2"/>
  <c r="BE158" i="2"/>
  <c r="AA134" i="2"/>
  <c r="AE128" i="2"/>
  <c r="BI141" i="2"/>
  <c r="BL131" i="2"/>
  <c r="AT137" i="2"/>
  <c r="G153" i="2"/>
  <c r="AQ267" i="2"/>
  <c r="U141" i="2"/>
  <c r="AU124" i="2"/>
  <c r="AO134" i="2"/>
  <c r="AV129" i="2"/>
  <c r="Z117" i="2"/>
  <c r="M153" i="2"/>
  <c r="P129" i="2"/>
  <c r="N121" i="2"/>
  <c r="BD117" i="2"/>
  <c r="U138" i="2"/>
  <c r="AO159" i="2"/>
  <c r="AJ130" i="2"/>
  <c r="BA140" i="2"/>
  <c r="AG129" i="2"/>
  <c r="BH130" i="2"/>
  <c r="I162" i="2"/>
  <c r="BF267" i="2"/>
  <c r="AW136" i="2"/>
  <c r="U135" i="2"/>
  <c r="BE156" i="2"/>
  <c r="AI137" i="2"/>
  <c r="P137" i="2"/>
  <c r="T122" i="2"/>
  <c r="AC267" i="2"/>
  <c r="AA135" i="2"/>
  <c r="BH129" i="2"/>
  <c r="BI144" i="2"/>
  <c r="AO161" i="2"/>
  <c r="BK128" i="2"/>
  <c r="BE155" i="2"/>
  <c r="F267" i="2"/>
  <c r="BG119" i="2"/>
  <c r="BD137" i="2"/>
  <c r="AT118" i="2"/>
  <c r="AN133" i="2"/>
  <c r="X138" i="2"/>
  <c r="Y123" i="2"/>
  <c r="T145" i="2"/>
  <c r="BE125" i="2"/>
  <c r="AB145" i="2"/>
  <c r="AS156" i="2"/>
  <c r="BD157" i="2"/>
  <c r="AU157" i="2"/>
  <c r="AF146" i="2"/>
  <c r="AG139" i="2"/>
  <c r="AO153" i="2"/>
  <c r="AV138" i="2"/>
  <c r="AN145" i="2"/>
  <c r="AM137" i="2"/>
  <c r="AV145" i="2"/>
  <c r="L121" i="2"/>
  <c r="BJ133" i="2"/>
  <c r="P267" i="2"/>
  <c r="BE161" i="2"/>
  <c r="AG156" i="2"/>
  <c r="AF161" i="2"/>
  <c r="N161" i="2"/>
  <c r="BH157" i="2"/>
  <c r="I137" i="2"/>
  <c r="G130" i="2"/>
  <c r="AB153" i="2"/>
  <c r="AM117" i="2"/>
  <c r="AJ267" i="2"/>
  <c r="AZ135" i="2"/>
  <c r="N118" i="2"/>
  <c r="AO157" i="2"/>
  <c r="AK142" i="2"/>
  <c r="BG132" i="2"/>
  <c r="AR267" i="2"/>
  <c r="BO129" i="2"/>
  <c r="AA128" i="2"/>
  <c r="AH137" i="2"/>
  <c r="AS132" i="2"/>
  <c r="AJ117" i="2"/>
  <c r="AK141" i="2"/>
  <c r="AI132" i="2"/>
  <c r="AJ237" i="2"/>
  <c r="X237" i="2"/>
  <c r="P237" i="2"/>
  <c r="BB237" i="2"/>
  <c r="BA164" i="2"/>
  <c r="BA12" i="2" s="1"/>
  <c r="D11" i="7"/>
  <c r="D14" i="7"/>
  <c r="F14" i="7" s="1"/>
  <c r="F13" i="7"/>
  <c r="BF164" i="2"/>
  <c r="BF12" i="2" s="1"/>
  <c r="BA237" i="2"/>
  <c r="O237" i="2"/>
  <c r="BJ237" i="2"/>
  <c r="AN237" i="2"/>
  <c r="BC237" i="2"/>
  <c r="AD237" i="2"/>
  <c r="G237" i="2"/>
  <c r="BK237" i="2"/>
  <c r="AA237" i="2"/>
  <c r="BE237" i="2"/>
  <c r="F237" i="2"/>
  <c r="AP237" i="2"/>
  <c r="AX237" i="2"/>
  <c r="W237" i="2"/>
  <c r="AQ237" i="2"/>
  <c r="BH237" i="2"/>
  <c r="AT237" i="2"/>
  <c r="AV237" i="2"/>
  <c r="AZ237" i="2"/>
  <c r="M237" i="2"/>
  <c r="Q237" i="2"/>
  <c r="AO237" i="2"/>
  <c r="T237" i="2"/>
  <c r="Y237" i="2"/>
  <c r="BI237" i="2"/>
  <c r="N237" i="2"/>
  <c r="BL237" i="2"/>
  <c r="BD237" i="2"/>
  <c r="J237" i="2"/>
  <c r="AB237" i="2"/>
  <c r="AK237" i="2"/>
  <c r="V237" i="2"/>
  <c r="AI237" i="2"/>
  <c r="AR237" i="2"/>
  <c r="S237" i="2"/>
  <c r="R237" i="2"/>
  <c r="H237" i="2"/>
  <c r="U237" i="2"/>
  <c r="BM237" i="2"/>
  <c r="BO237" i="2"/>
  <c r="AE237" i="2"/>
  <c r="AS237" i="2"/>
  <c r="AF237" i="2"/>
  <c r="I237" i="2"/>
  <c r="AL237" i="2"/>
  <c r="AY237" i="2"/>
  <c r="K237" i="2"/>
  <c r="BN237" i="2"/>
  <c r="E237" i="2"/>
  <c r="Z237" i="2"/>
  <c r="AG237" i="2"/>
  <c r="BF237" i="2"/>
  <c r="AC237" i="2"/>
  <c r="AM237" i="2"/>
  <c r="AU237" i="2"/>
  <c r="AW237" i="2"/>
  <c r="BG237" i="2"/>
  <c r="L237" i="2"/>
  <c r="AH237" i="2"/>
  <c r="BN164" i="2" l="1"/>
  <c r="BN12" i="2" s="1"/>
  <c r="AX164" i="2"/>
  <c r="AX12" i="2" s="1"/>
  <c r="F164" i="2"/>
  <c r="BH164" i="2"/>
  <c r="BH12" i="2" s="1"/>
  <c r="D9" i="7"/>
  <c r="D12" i="7" s="1"/>
  <c r="D10" i="7"/>
  <c r="AS164" i="2"/>
  <c r="I164" i="2"/>
  <c r="Q164" i="2"/>
  <c r="AL164" i="2"/>
  <c r="BD164" i="2"/>
  <c r="BD12" i="2" s="1"/>
  <c r="K164" i="2"/>
  <c r="BC164" i="2"/>
  <c r="O164" i="2"/>
  <c r="O12" i="2" s="1"/>
  <c r="E164" i="2"/>
  <c r="J164" i="2"/>
  <c r="AN164" i="2"/>
  <c r="S164" i="2"/>
  <c r="BK164" i="2"/>
  <c r="BK12" i="2" s="1"/>
  <c r="BE164" i="2"/>
  <c r="BE12" i="2" s="1"/>
  <c r="AJ164" i="2"/>
  <c r="AD164" i="2"/>
  <c r="AD12" i="2" s="1"/>
  <c r="AH164" i="2"/>
  <c r="AH12" i="2" s="1"/>
  <c r="G164" i="2"/>
  <c r="AF164" i="2"/>
  <c r="AF12" i="2" s="1"/>
  <c r="X164" i="2"/>
  <c r="X12" i="2" s="1"/>
  <c r="AO164" i="2"/>
  <c r="AV164" i="2"/>
  <c r="BI164" i="2"/>
  <c r="BI12" i="2" s="1"/>
  <c r="AA164" i="2"/>
  <c r="AA12" i="2" s="1"/>
  <c r="BB164" i="2"/>
  <c r="BJ164" i="2"/>
  <c r="BJ12" i="2" s="1"/>
  <c r="BM164" i="2"/>
  <c r="BM12" i="2" s="1"/>
  <c r="BL164" i="2"/>
  <c r="BL12" i="2" s="1"/>
  <c r="H164" i="2"/>
  <c r="AZ164" i="2"/>
  <c r="AZ12" i="2" s="1"/>
  <c r="T164" i="2"/>
  <c r="T12" i="2" s="1"/>
  <c r="AG164" i="2"/>
  <c r="AG12" i="2" s="1"/>
  <c r="AU164" i="2"/>
  <c r="AC164" i="2"/>
  <c r="AC12" i="2" s="1"/>
  <c r="Z164" i="2"/>
  <c r="Z12" i="2" s="1"/>
  <c r="AY164" i="2"/>
  <c r="AY12" i="2" s="1"/>
  <c r="AI164" i="2"/>
  <c r="AI12" i="2" s="1"/>
  <c r="AM164" i="2"/>
  <c r="AP164" i="2"/>
  <c r="U164" i="2"/>
  <c r="U12" i="2" s="1"/>
  <c r="AR164" i="2"/>
  <c r="AB164" i="2"/>
  <c r="AB12" i="2" s="1"/>
  <c r="W164" i="2"/>
  <c r="W12" i="2" s="1"/>
  <c r="V164" i="2"/>
  <c r="AQ164" i="2"/>
  <c r="BO164" i="2"/>
  <c r="BO12" i="2" s="1"/>
  <c r="AK164" i="2"/>
  <c r="M164" i="2"/>
  <c r="AT164" i="2"/>
  <c r="AW164" i="2"/>
  <c r="L164" i="2"/>
  <c r="Y164" i="2"/>
  <c r="N164" i="2"/>
  <c r="N12" i="2" s="1"/>
  <c r="R164" i="2"/>
  <c r="P164" i="2"/>
  <c r="P12" i="2" s="1"/>
  <c r="AE164" i="2"/>
  <c r="AE12" i="2" s="1"/>
  <c r="BG164" i="2"/>
  <c r="BG12" i="2" s="1"/>
  <c r="AO212" i="2"/>
  <c r="AO215" i="2" s="1"/>
  <c r="G211" i="2"/>
  <c r="G214" i="2" s="1"/>
  <c r="AN222" i="2"/>
  <c r="BL211" i="2"/>
  <c r="BL214" i="2" s="1"/>
  <c r="BN211" i="2"/>
  <c r="BN214" i="2" s="1"/>
  <c r="BA211" i="2"/>
  <c r="BA214" i="2" s="1"/>
  <c r="BH222" i="2"/>
  <c r="K211" i="2"/>
  <c r="K214" i="2" s="1"/>
  <c r="I212" i="2"/>
  <c r="I215" i="2" s="1"/>
  <c r="BO211" i="2"/>
  <c r="BO214" i="2" s="1"/>
  <c r="AI211" i="2"/>
  <c r="AI214" i="2" s="1"/>
  <c r="V222" i="2"/>
  <c r="AB211" i="2"/>
  <c r="AB214" i="2" s="1"/>
  <c r="AV212" i="2"/>
  <c r="AV215" i="2" s="1"/>
  <c r="BO222" i="2"/>
  <c r="AT222" i="2"/>
  <c r="AD222" i="2"/>
  <c r="F222" i="2"/>
  <c r="BF222" i="2"/>
  <c r="AK222" i="2"/>
  <c r="BI212" i="2"/>
  <c r="BI215" i="2" s="1"/>
  <c r="BG212" i="2"/>
  <c r="BG215" i="2" s="1"/>
  <c r="I211" i="2"/>
  <c r="I214" i="2" s="1"/>
  <c r="AO222" i="2"/>
  <c r="K212" i="2"/>
  <c r="K215" i="2" s="1"/>
  <c r="Z212" i="2"/>
  <c r="Z215" i="2" s="1"/>
  <c r="N211" i="2"/>
  <c r="N214" i="2" s="1"/>
  <c r="BB222" i="2"/>
  <c r="Q212" i="2"/>
  <c r="Q215" i="2" s="1"/>
  <c r="AR222" i="2"/>
  <c r="J212" i="2"/>
  <c r="J215" i="2" s="1"/>
  <c r="F211" i="2"/>
  <c r="F214" i="2" s="1"/>
  <c r="AU212" i="2"/>
  <c r="AU215" i="2" s="1"/>
  <c r="AE212" i="2"/>
  <c r="AE215" i="2" s="1"/>
  <c r="R211" i="2"/>
  <c r="R214" i="2" s="1"/>
  <c r="AZ222" i="2"/>
  <c r="U211" i="2"/>
  <c r="U214" i="2" s="1"/>
  <c r="M222" i="2"/>
  <c r="L212" i="2"/>
  <c r="L215" i="2" s="1"/>
  <c r="S222" i="2"/>
  <c r="BJ211" i="2"/>
  <c r="BJ214" i="2" s="1"/>
  <c r="BF212" i="2"/>
  <c r="BF215" i="2" s="1"/>
  <c r="S212" i="2"/>
  <c r="S215" i="2" s="1"/>
  <c r="AI212" i="2"/>
  <c r="AI215" i="2" s="1"/>
  <c r="V212" i="2"/>
  <c r="V215" i="2" s="1"/>
  <c r="BK211" i="2"/>
  <c r="BK214" i="2" s="1"/>
  <c r="BD222" i="2"/>
  <c r="E212" i="2"/>
  <c r="E215" i="2" s="1"/>
  <c r="T222" i="2"/>
  <c r="AA211" i="2"/>
  <c r="AA214" i="2" s="1"/>
  <c r="BN212" i="2"/>
  <c r="BN215" i="2" s="1"/>
  <c r="T211" i="2"/>
  <c r="T214" i="2" s="1"/>
  <c r="N212" i="2"/>
  <c r="N215" i="2" s="1"/>
  <c r="BJ222" i="2"/>
  <c r="BC211" i="2"/>
  <c r="BC214" i="2" s="1"/>
  <c r="BI222" i="2"/>
  <c r="BK222" i="2"/>
  <c r="S211" i="2"/>
  <c r="S214" i="2" s="1"/>
  <c r="AT211" i="2"/>
  <c r="AT214" i="2" s="1"/>
  <c r="Y222" i="2"/>
  <c r="R212" i="2"/>
  <c r="R215" i="2" s="1"/>
  <c r="AB212" i="2"/>
  <c r="AB215" i="2" s="1"/>
  <c r="AW212" i="2"/>
  <c r="AW215" i="2" s="1"/>
  <c r="W212" i="2"/>
  <c r="W215" i="2" s="1"/>
  <c r="H212" i="2"/>
  <c r="H215" i="2" s="1"/>
  <c r="AF212" i="2"/>
  <c r="AF215" i="2" s="1"/>
  <c r="AR211" i="2"/>
  <c r="AR214" i="2" s="1"/>
  <c r="X222" i="2"/>
  <c r="R222" i="2"/>
  <c r="N222" i="2"/>
  <c r="AG211" i="2"/>
  <c r="AG214" i="2" s="1"/>
  <c r="AA212" i="2"/>
  <c r="AA215" i="2" s="1"/>
  <c r="X211" i="2"/>
  <c r="X214" i="2" s="1"/>
  <c r="AD212" i="2"/>
  <c r="AD215" i="2" s="1"/>
  <c r="BN222" i="2"/>
  <c r="AF211" i="2"/>
  <c r="AF214" i="2" s="1"/>
  <c r="E211" i="2"/>
  <c r="E214" i="2" s="1"/>
  <c r="BG222" i="2"/>
  <c r="BM222" i="2"/>
  <c r="BM212" i="2"/>
  <c r="BM215" i="2" s="1"/>
  <c r="BG211" i="2"/>
  <c r="BG214" i="2" s="1"/>
  <c r="H211" i="2"/>
  <c r="H214" i="2" s="1"/>
  <c r="AW211" i="2"/>
  <c r="AW214" i="2" s="1"/>
  <c r="BO212" i="2"/>
  <c r="BO215" i="2" s="1"/>
  <c r="I222" i="2"/>
  <c r="BI211" i="2"/>
  <c r="BI214" i="2" s="1"/>
  <c r="X212" i="2"/>
  <c r="X215" i="2" s="1"/>
  <c r="Q222" i="2"/>
  <c r="AL211" i="2"/>
  <c r="AL214" i="2" s="1"/>
  <c r="Z211" i="2"/>
  <c r="Z214" i="2" s="1"/>
  <c r="AC211" i="2"/>
  <c r="AC214" i="2" s="1"/>
  <c r="AV211" i="2"/>
  <c r="AV214" i="2" s="1"/>
  <c r="AC212" i="2"/>
  <c r="AC215" i="2" s="1"/>
  <c r="AJ222" i="2"/>
  <c r="BM211" i="2"/>
  <c r="BM214" i="2" s="1"/>
  <c r="BF211" i="2"/>
  <c r="BF214" i="2" s="1"/>
  <c r="M211" i="2"/>
  <c r="M214" i="2" s="1"/>
  <c r="AP222" i="2"/>
  <c r="BE212" i="2"/>
  <c r="BE215" i="2" s="1"/>
  <c r="G222" i="2"/>
  <c r="AQ212" i="2"/>
  <c r="AQ215" i="2" s="1"/>
  <c r="P211" i="2"/>
  <c r="P214" i="2" s="1"/>
  <c r="P222" i="2"/>
  <c r="AM211" i="2"/>
  <c r="AM214" i="2" s="1"/>
  <c r="AS212" i="2"/>
  <c r="AS215" i="2" s="1"/>
  <c r="L222" i="2"/>
  <c r="E222" i="2"/>
  <c r="AQ222" i="2"/>
  <c r="AK211" i="2"/>
  <c r="AK214" i="2" s="1"/>
  <c r="AU222" i="2"/>
  <c r="AH211" i="2"/>
  <c r="AH214" i="2" s="1"/>
  <c r="U212" i="2"/>
  <c r="U215" i="2" s="1"/>
  <c r="BD212" i="2"/>
  <c r="BD215" i="2" s="1"/>
  <c r="AM222" i="2"/>
  <c r="AV222" i="2"/>
  <c r="BL212" i="2"/>
  <c r="BL215" i="2" s="1"/>
  <c r="O212" i="2"/>
  <c r="O215" i="2" s="1"/>
  <c r="H222" i="2"/>
  <c r="J222" i="2"/>
  <c r="AS222" i="2"/>
  <c r="G212" i="2"/>
  <c r="G215" i="2" s="1"/>
  <c r="W211" i="2"/>
  <c r="W214" i="2" s="1"/>
  <c r="AT212" i="2"/>
  <c r="AT215" i="2" s="1"/>
  <c r="AX211" i="2"/>
  <c r="AX214" i="2" s="1"/>
  <c r="W222" i="2"/>
  <c r="BL222" i="2"/>
  <c r="V211" i="2"/>
  <c r="V214" i="2" s="1"/>
  <c r="BK212" i="2"/>
  <c r="BK215" i="2" s="1"/>
  <c r="AD211" i="2"/>
  <c r="AD214" i="2" s="1"/>
  <c r="AH212" i="2"/>
  <c r="AH215" i="2" s="1"/>
  <c r="AZ212" i="2"/>
  <c r="AZ215" i="2" s="1"/>
  <c r="AE222" i="2"/>
  <c r="BB212" i="2"/>
  <c r="BB215" i="2" s="1"/>
  <c r="AQ211" i="2"/>
  <c r="AQ214" i="2" s="1"/>
  <c r="O222" i="2"/>
  <c r="J211" i="2"/>
  <c r="J214" i="2" s="1"/>
  <c r="AS211" i="2"/>
  <c r="AS214" i="2" s="1"/>
  <c r="U222" i="2"/>
  <c r="AK212" i="2"/>
  <c r="AK215" i="2" s="1"/>
  <c r="BA222" i="2"/>
  <c r="AE211" i="2"/>
  <c r="AE214" i="2" s="1"/>
  <c r="F212" i="2"/>
  <c r="F215" i="2" s="1"/>
  <c r="AB222" i="2"/>
  <c r="AH222" i="2"/>
  <c r="AP211" i="2"/>
  <c r="AP214" i="2" s="1"/>
  <c r="AO211" i="2"/>
  <c r="AO214" i="2" s="1"/>
  <c r="AR212" i="2"/>
  <c r="AR215" i="2" s="1"/>
  <c r="AY211" i="2"/>
  <c r="AY214" i="2" s="1"/>
  <c r="M212" i="2"/>
  <c r="M215" i="2" s="1"/>
  <c r="BC212" i="2"/>
  <c r="BC215" i="2" s="1"/>
  <c r="BD211" i="2"/>
  <c r="BD214" i="2" s="1"/>
  <c r="AG212" i="2"/>
  <c r="AG215" i="2" s="1"/>
  <c r="K222" i="2"/>
  <c r="AM212" i="2"/>
  <c r="AM215" i="2" s="1"/>
  <c r="BH212" i="2"/>
  <c r="BH215" i="2" s="1"/>
  <c r="BA212" i="2"/>
  <c r="BA215" i="2" s="1"/>
  <c r="AN212" i="2"/>
  <c r="AN215" i="2" s="1"/>
  <c r="BJ212" i="2"/>
  <c r="BJ215" i="2" s="1"/>
  <c r="AC222" i="2"/>
  <c r="BB211" i="2"/>
  <c r="BB214" i="2" s="1"/>
  <c r="AL212" i="2"/>
  <c r="AL215" i="2" s="1"/>
  <c r="BE211" i="2"/>
  <c r="BE214" i="2" s="1"/>
  <c r="AZ211" i="2"/>
  <c r="AZ214" i="2" s="1"/>
  <c r="Y212" i="2"/>
  <c r="Y215" i="2" s="1"/>
  <c r="P212" i="2"/>
  <c r="P215" i="2" s="1"/>
  <c r="AW222" i="2"/>
  <c r="AA222" i="2"/>
  <c r="BH211" i="2"/>
  <c r="BH214" i="2" s="1"/>
  <c r="AX222" i="2"/>
  <c r="BC222" i="2"/>
  <c r="BE222" i="2"/>
  <c r="O211" i="2"/>
  <c r="O214" i="2" s="1"/>
  <c r="L211" i="2"/>
  <c r="L214" i="2" s="1"/>
  <c r="T212" i="2"/>
  <c r="T215" i="2" s="1"/>
  <c r="Y211" i="2"/>
  <c r="Y214" i="2" s="1"/>
  <c r="AX212" i="2"/>
  <c r="AX215" i="2" s="1"/>
  <c r="Z222" i="2"/>
  <c r="AU211" i="2"/>
  <c r="AU214" i="2" s="1"/>
  <c r="AG222" i="2"/>
  <c r="Q211" i="2"/>
  <c r="Q214" i="2" s="1"/>
  <c r="AJ212" i="2"/>
  <c r="AJ215" i="2" s="1"/>
  <c r="AJ211" i="2"/>
  <c r="AJ214" i="2" s="1"/>
  <c r="AY222" i="2"/>
  <c r="AP212" i="2"/>
  <c r="AP215" i="2" s="1"/>
  <c r="AI222" i="2"/>
  <c r="AY212" i="2"/>
  <c r="AY215" i="2" s="1"/>
  <c r="AL222" i="2"/>
  <c r="AF222" i="2"/>
  <c r="AN211" i="2"/>
  <c r="AN214" i="2" s="1"/>
  <c r="AV244" i="2"/>
  <c r="AV247" i="2" s="1"/>
  <c r="AO244" i="2"/>
  <c r="AO247" i="2" s="1"/>
  <c r="AL243" i="2"/>
  <c r="AL246" i="2" s="1"/>
  <c r="AX244" i="2"/>
  <c r="AX247" i="2" s="1"/>
  <c r="BG244" i="2"/>
  <c r="BG247" i="2" s="1"/>
  <c r="AZ244" i="2"/>
  <c r="AZ247" i="2" s="1"/>
  <c r="AH243" i="2"/>
  <c r="AH246" i="2" s="1"/>
  <c r="AH244" i="2"/>
  <c r="AH247" i="2" s="1"/>
  <c r="Z254" i="2"/>
  <c r="R243" i="2"/>
  <c r="R246" i="2" s="1"/>
  <c r="BF243" i="2"/>
  <c r="BF246" i="2" s="1"/>
  <c r="BD244" i="2"/>
  <c r="BD247" i="2" s="1"/>
  <c r="AK244" i="2"/>
  <c r="AK247" i="2" s="1"/>
  <c r="AB243" i="2"/>
  <c r="AB246" i="2" s="1"/>
  <c r="BI243" i="2"/>
  <c r="BI246" i="2" s="1"/>
  <c r="Q244" i="2"/>
  <c r="Q247" i="2" s="1"/>
  <c r="BC254" i="2"/>
  <c r="U254" i="2"/>
  <c r="P254" i="2"/>
  <c r="S243" i="2"/>
  <c r="S246" i="2" s="1"/>
  <c r="AU243" i="2"/>
  <c r="AU246" i="2" s="1"/>
  <c r="AJ244" i="2"/>
  <c r="AJ247" i="2" s="1"/>
  <c r="P243" i="2"/>
  <c r="P246" i="2" s="1"/>
  <c r="AO254" i="2"/>
  <c r="AS243" i="2"/>
  <c r="AS246" i="2" s="1"/>
  <c r="AE243" i="2"/>
  <c r="AE246" i="2" s="1"/>
  <c r="S244" i="2"/>
  <c r="S247" i="2" s="1"/>
  <c r="BC243" i="2"/>
  <c r="BC246" i="2" s="1"/>
  <c r="AF244" i="2"/>
  <c r="AF247" i="2" s="1"/>
  <c r="AA243" i="2"/>
  <c r="AA246" i="2" s="1"/>
  <c r="AD243" i="2"/>
  <c r="AD246" i="2" s="1"/>
  <c r="AB254" i="2"/>
  <c r="AG244" i="2"/>
  <c r="AG247" i="2" s="1"/>
  <c r="BI254" i="2"/>
  <c r="AG243" i="2"/>
  <c r="AG246" i="2" s="1"/>
  <c r="AK254" i="2"/>
  <c r="AH254" i="2"/>
  <c r="AC244" i="2"/>
  <c r="AC247" i="2" s="1"/>
  <c r="BL254" i="2"/>
  <c r="U244" i="2"/>
  <c r="U247" i="2" s="1"/>
  <c r="AP254" i="2"/>
  <c r="AX243" i="2"/>
  <c r="AX246" i="2" s="1"/>
  <c r="AZ243" i="2"/>
  <c r="AZ246" i="2" s="1"/>
  <c r="AY254" i="2"/>
  <c r="W254" i="2"/>
  <c r="AI244" i="2"/>
  <c r="AI247" i="2" s="1"/>
  <c r="F243" i="2"/>
  <c r="F246" i="2" s="1"/>
  <c r="S254" i="2"/>
  <c r="AM244" i="2"/>
  <c r="AM247" i="2" s="1"/>
  <c r="K243" i="2"/>
  <c r="K246" i="2" s="1"/>
  <c r="X243" i="2"/>
  <c r="X246" i="2" s="1"/>
  <c r="AD244" i="2"/>
  <c r="AD247" i="2" s="1"/>
  <c r="P244" i="2"/>
  <c r="P247" i="2" s="1"/>
  <c r="BH244" i="2"/>
  <c r="BH247" i="2" s="1"/>
  <c r="K244" i="2"/>
  <c r="K247" i="2" s="1"/>
  <c r="X244" i="2"/>
  <c r="X247" i="2" s="1"/>
  <c r="AW244" i="2"/>
  <c r="AW247" i="2" s="1"/>
  <c r="BE243" i="2"/>
  <c r="BE246" i="2" s="1"/>
  <c r="BN244" i="2"/>
  <c r="BN247" i="2" s="1"/>
  <c r="BM243" i="2"/>
  <c r="BM246" i="2" s="1"/>
  <c r="M243" i="2"/>
  <c r="M246" i="2" s="1"/>
  <c r="AP244" i="2"/>
  <c r="AP247" i="2" s="1"/>
  <c r="AY244" i="2"/>
  <c r="AY247" i="2" s="1"/>
  <c r="J244" i="2"/>
  <c r="J247" i="2" s="1"/>
  <c r="AZ254" i="2"/>
  <c r="BM254" i="2"/>
  <c r="F244" i="2"/>
  <c r="F247" i="2" s="1"/>
  <c r="AE254" i="2"/>
  <c r="L243" i="2"/>
  <c r="L246" i="2" s="1"/>
  <c r="AV254" i="2"/>
  <c r="AN244" i="2"/>
  <c r="AN247" i="2" s="1"/>
  <c r="AF243" i="2"/>
  <c r="AF246" i="2" s="1"/>
  <c r="Z243" i="2"/>
  <c r="Z246" i="2" s="1"/>
  <c r="AL254" i="2"/>
  <c r="AJ254" i="2"/>
  <c r="AL244" i="2"/>
  <c r="AL247" i="2" s="1"/>
  <c r="T244" i="2"/>
  <c r="T247" i="2" s="1"/>
  <c r="AW243" i="2"/>
  <c r="AW246" i="2" s="1"/>
  <c r="AF254" i="2"/>
  <c r="BL243" i="2"/>
  <c r="BL246" i="2" s="1"/>
  <c r="H244" i="2"/>
  <c r="H247" i="2" s="1"/>
  <c r="G254" i="2"/>
  <c r="R254" i="2"/>
  <c r="AS244" i="2"/>
  <c r="AS247" i="2" s="1"/>
  <c r="T243" i="2"/>
  <c r="T246" i="2" s="1"/>
  <c r="BE254" i="2"/>
  <c r="E254" i="2"/>
  <c r="H243" i="2"/>
  <c r="H246" i="2" s="1"/>
  <c r="AC254" i="2"/>
  <c r="AQ254" i="2"/>
  <c r="BA244" i="2"/>
  <c r="BA247" i="2" s="1"/>
  <c r="M254" i="2"/>
  <c r="G244" i="2"/>
  <c r="G247" i="2" s="1"/>
  <c r="AU244" i="2"/>
  <c r="AU247" i="2" s="1"/>
  <c r="BC244" i="2"/>
  <c r="BC247" i="2" s="1"/>
  <c r="AR244" i="2"/>
  <c r="AR247" i="2" s="1"/>
  <c r="BH254" i="2"/>
  <c r="BK243" i="2"/>
  <c r="BK246" i="2" s="1"/>
  <c r="AR254" i="2"/>
  <c r="BM244" i="2"/>
  <c r="BM247" i="2" s="1"/>
  <c r="I243" i="2"/>
  <c r="I246" i="2" s="1"/>
  <c r="K254" i="2"/>
  <c r="BO244" i="2"/>
  <c r="BO247" i="2" s="1"/>
  <c r="BA254" i="2"/>
  <c r="BI244" i="2"/>
  <c r="BI247" i="2" s="1"/>
  <c r="I244" i="2"/>
  <c r="I247" i="2" s="1"/>
  <c r="E243" i="2"/>
  <c r="E246" i="2" s="1"/>
  <c r="BJ243" i="2"/>
  <c r="BJ246" i="2" s="1"/>
  <c r="O254" i="2"/>
  <c r="AE244" i="2"/>
  <c r="AE247" i="2" s="1"/>
  <c r="BD243" i="2"/>
  <c r="BD246" i="2" s="1"/>
  <c r="AM254" i="2"/>
  <c r="BN243" i="2"/>
  <c r="BN246" i="2" s="1"/>
  <c r="AT254" i="2"/>
  <c r="I254" i="2"/>
  <c r="L254" i="2"/>
  <c r="AQ244" i="2"/>
  <c r="AQ247" i="2" s="1"/>
  <c r="Q243" i="2"/>
  <c r="Q246" i="2" s="1"/>
  <c r="BF254" i="2"/>
  <c r="N244" i="2"/>
  <c r="N247" i="2" s="1"/>
  <c r="J254" i="2"/>
  <c r="H254" i="2"/>
  <c r="BG243" i="2"/>
  <c r="BG246" i="2" s="1"/>
  <c r="AT243" i="2"/>
  <c r="AT246" i="2" s="1"/>
  <c r="AA254" i="2"/>
  <c r="AY243" i="2"/>
  <c r="AY246" i="2" s="1"/>
  <c r="R244" i="2"/>
  <c r="R247" i="2" s="1"/>
  <c r="Y243" i="2"/>
  <c r="Y246" i="2" s="1"/>
  <c r="AI254" i="2"/>
  <c r="AJ243" i="2"/>
  <c r="AJ246" i="2" s="1"/>
  <c r="BF244" i="2"/>
  <c r="BF247" i="2" s="1"/>
  <c r="AR243" i="2"/>
  <c r="AR246" i="2" s="1"/>
  <c r="U243" i="2"/>
  <c r="U246" i="2" s="1"/>
  <c r="V254" i="2"/>
  <c r="J243" i="2"/>
  <c r="J246" i="2" s="1"/>
  <c r="L244" i="2"/>
  <c r="L247" i="2" s="1"/>
  <c r="AN243" i="2"/>
  <c r="AN246" i="2" s="1"/>
  <c r="G243" i="2"/>
  <c r="G246" i="2" s="1"/>
  <c r="O243" i="2"/>
  <c r="O246" i="2" s="1"/>
  <c r="AG254" i="2"/>
  <c r="BB244" i="2"/>
  <c r="BB247" i="2" s="1"/>
  <c r="M244" i="2"/>
  <c r="M247" i="2" s="1"/>
  <c r="AC243" i="2"/>
  <c r="AC246" i="2" s="1"/>
  <c r="Z244" i="2"/>
  <c r="Z247" i="2" s="1"/>
  <c r="Y254" i="2"/>
  <c r="X254" i="2"/>
  <c r="BH243" i="2"/>
  <c r="BH246" i="2" s="1"/>
  <c r="AM243" i="2"/>
  <c r="AM246" i="2" s="1"/>
  <c r="AV243" i="2"/>
  <c r="AV246" i="2" s="1"/>
  <c r="BB254" i="2"/>
  <c r="BO243" i="2"/>
  <c r="BO246" i="2" s="1"/>
  <c r="AB244" i="2"/>
  <c r="AB247" i="2" s="1"/>
  <c r="AU254" i="2"/>
  <c r="AU265" i="2" s="1"/>
  <c r="AU268" i="2" s="1"/>
  <c r="AU269" i="2" s="1"/>
  <c r="T254" i="2"/>
  <c r="BE244" i="2"/>
  <c r="BE247" i="2" s="1"/>
  <c r="AI243" i="2"/>
  <c r="AI246" i="2" s="1"/>
  <c r="AX254" i="2"/>
  <c r="BA243" i="2"/>
  <c r="BA246" i="2" s="1"/>
  <c r="BO254" i="2"/>
  <c r="Y244" i="2"/>
  <c r="Y247" i="2" s="1"/>
  <c r="E244" i="2"/>
  <c r="E247" i="2" s="1"/>
  <c r="O244" i="2"/>
  <c r="O247" i="2" s="1"/>
  <c r="AO243" i="2"/>
  <c r="AO246" i="2" s="1"/>
  <c r="V243" i="2"/>
  <c r="V246" i="2" s="1"/>
  <c r="N254" i="2"/>
  <c r="AD254" i="2"/>
  <c r="BG254" i="2"/>
  <c r="AN254" i="2"/>
  <c r="AK243" i="2"/>
  <c r="AK246" i="2" s="1"/>
  <c r="Q254" i="2"/>
  <c r="N243" i="2"/>
  <c r="N246" i="2" s="1"/>
  <c r="F254" i="2"/>
  <c r="W244" i="2"/>
  <c r="W247" i="2" s="1"/>
  <c r="AT244" i="2"/>
  <c r="AT247" i="2" s="1"/>
  <c r="BL244" i="2"/>
  <c r="BL247" i="2" s="1"/>
  <c r="BN254" i="2"/>
  <c r="BD254" i="2"/>
  <c r="BK254" i="2"/>
  <c r="AA244" i="2"/>
  <c r="AA247" i="2" s="1"/>
  <c r="BB243" i="2"/>
  <c r="BB246" i="2" s="1"/>
  <c r="V244" i="2"/>
  <c r="V247" i="2" s="1"/>
  <c r="AW254" i="2"/>
  <c r="BK244" i="2"/>
  <c r="BK247" i="2" s="1"/>
  <c r="W243" i="2"/>
  <c r="W246" i="2" s="1"/>
  <c r="BJ254" i="2"/>
  <c r="BJ244" i="2"/>
  <c r="BJ247" i="2" s="1"/>
  <c r="AQ243" i="2"/>
  <c r="AQ246" i="2" s="1"/>
  <c r="AP243" i="2"/>
  <c r="AP246" i="2" s="1"/>
  <c r="AS254" i="2"/>
  <c r="AD259" i="2" l="1"/>
  <c r="BJ259" i="2"/>
  <c r="BJ260" i="2" s="1"/>
  <c r="BO266" i="2"/>
  <c r="BO270" i="2" s="1"/>
  <c r="AN249" i="2"/>
  <c r="AQ249" i="2"/>
  <c r="AQ252" i="2"/>
  <c r="AQ250" i="2"/>
  <c r="AQ248" i="2"/>
  <c r="AQ251" i="2"/>
  <c r="AO248" i="2"/>
  <c r="AO250" i="2"/>
  <c r="AO249" i="2"/>
  <c r="AO251" i="2"/>
  <c r="AO252" i="2"/>
  <c r="BH251" i="2"/>
  <c r="BH252" i="2"/>
  <c r="BH248" i="2"/>
  <c r="BH250" i="2"/>
  <c r="BH249" i="2"/>
  <c r="O249" i="2"/>
  <c r="O248" i="2"/>
  <c r="O252" i="2"/>
  <c r="O251" i="2"/>
  <c r="O250" i="2"/>
  <c r="BD250" i="2"/>
  <c r="BD252" i="2"/>
  <c r="BD249" i="2"/>
  <c r="BD248" i="2"/>
  <c r="X251" i="2"/>
  <c r="X249" i="2"/>
  <c r="X248" i="2"/>
  <c r="X252" i="2"/>
  <c r="X250" i="2"/>
  <c r="AZ252" i="2"/>
  <c r="AZ249" i="2"/>
  <c r="AZ250" i="2"/>
  <c r="AZ248" i="2"/>
  <c r="AZ251" i="2"/>
  <c r="AG251" i="2"/>
  <c r="AG250" i="2"/>
  <c r="AG248" i="2"/>
  <c r="AG252" i="2"/>
  <c r="AG249" i="2"/>
  <c r="BF251" i="2"/>
  <c r="BF252" i="2"/>
  <c r="BF249" i="2"/>
  <c r="BF250" i="2"/>
  <c r="BF248" i="2"/>
  <c r="AL251" i="2"/>
  <c r="AL249" i="2"/>
  <c r="AL252" i="2"/>
  <c r="AL248" i="2"/>
  <c r="AL250" i="2"/>
  <c r="BH217" i="2"/>
  <c r="BH219" i="2"/>
  <c r="BH216" i="2"/>
  <c r="BH220" i="2"/>
  <c r="BH218" i="2"/>
  <c r="BB217" i="2"/>
  <c r="BB220" i="2"/>
  <c r="BB216" i="2"/>
  <c r="BB218" i="2"/>
  <c r="BB219" i="2"/>
  <c r="AH259" i="2"/>
  <c r="AH265" i="2"/>
  <c r="AH268" i="2" s="1"/>
  <c r="AH269" i="2" s="1"/>
  <c r="AH266" i="2"/>
  <c r="AH270" i="2" s="1"/>
  <c r="BA259" i="2"/>
  <c r="BA266" i="2"/>
  <c r="BA270" i="2" s="1"/>
  <c r="BA265" i="2"/>
  <c r="BA268" i="2" s="1"/>
  <c r="BA269" i="2" s="1"/>
  <c r="AE259" i="2"/>
  <c r="AE266" i="2"/>
  <c r="AE270" i="2" s="1"/>
  <c r="AE265" i="2"/>
  <c r="AE268" i="2" s="1"/>
  <c r="AE269" i="2" s="1"/>
  <c r="AS266" i="2"/>
  <c r="AS270" i="2" s="1"/>
  <c r="AS265" i="2"/>
  <c r="AS268" i="2" s="1"/>
  <c r="AS269" i="2" s="1"/>
  <c r="AS259" i="2"/>
  <c r="AQ259" i="2"/>
  <c r="AQ266" i="2"/>
  <c r="AQ270" i="2" s="1"/>
  <c r="AQ265" i="2"/>
  <c r="AQ268" i="2" s="1"/>
  <c r="AQ269" i="2" s="1"/>
  <c r="G265" i="2"/>
  <c r="G268" i="2" s="1"/>
  <c r="G269" i="2" s="1"/>
  <c r="G259" i="2"/>
  <c r="G266" i="2"/>
  <c r="G270" i="2" s="1"/>
  <c r="AV219" i="2"/>
  <c r="AV216" i="2"/>
  <c r="AV220" i="2"/>
  <c r="AV218" i="2"/>
  <c r="AV217" i="2"/>
  <c r="Q259" i="2"/>
  <c r="Q266" i="2"/>
  <c r="Q270" i="2" s="1"/>
  <c r="Q265" i="2"/>
  <c r="Q268" i="2" s="1"/>
  <c r="Q269" i="2" s="1"/>
  <c r="T217" i="2"/>
  <c r="T216" i="2"/>
  <c r="T218" i="2"/>
  <c r="T220" i="2"/>
  <c r="T219" i="2"/>
  <c r="F220" i="2"/>
  <c r="F216" i="2"/>
  <c r="F219" i="2"/>
  <c r="F218" i="2"/>
  <c r="F217" i="2"/>
  <c r="AO259" i="2"/>
  <c r="AO265" i="2"/>
  <c r="AO268" i="2" s="1"/>
  <c r="AO269" i="2" s="1"/>
  <c r="AO266" i="2"/>
  <c r="AO270" i="2" s="1"/>
  <c r="AT266" i="2"/>
  <c r="AT270" i="2" s="1"/>
  <c r="AT259" i="2"/>
  <c r="AT265" i="2"/>
  <c r="AT268" i="2" s="1"/>
  <c r="AT269" i="2" s="1"/>
  <c r="V259" i="2"/>
  <c r="V266" i="2"/>
  <c r="V270" i="2" s="1"/>
  <c r="V265" i="2"/>
  <c r="V268" i="2" s="1"/>
  <c r="V269" i="2" s="1"/>
  <c r="BL220" i="2"/>
  <c r="BL218" i="2"/>
  <c r="BL217" i="2"/>
  <c r="BL219" i="2"/>
  <c r="BL216" i="2"/>
  <c r="AD16" i="2"/>
  <c r="AD263" i="2"/>
  <c r="AD260" i="2"/>
  <c r="AD262" i="2"/>
  <c r="AD18" i="2" s="1"/>
  <c r="BA251" i="2"/>
  <c r="BA250" i="2"/>
  <c r="BA249" i="2"/>
  <c r="BA248" i="2"/>
  <c r="BA252" i="2"/>
  <c r="AY252" i="2"/>
  <c r="AY248" i="2"/>
  <c r="AY250" i="2"/>
  <c r="AY251" i="2"/>
  <c r="AY249" i="2"/>
  <c r="BE249" i="2"/>
  <c r="BE252" i="2"/>
  <c r="BE250" i="2"/>
  <c r="BE248" i="2"/>
  <c r="BE251" i="2"/>
  <c r="K252" i="2"/>
  <c r="K248" i="2"/>
  <c r="K250" i="2"/>
  <c r="K249" i="2"/>
  <c r="K251" i="2"/>
  <c r="AX251" i="2"/>
  <c r="AX248" i="2"/>
  <c r="AX252" i="2"/>
  <c r="AX249" i="2"/>
  <c r="AX250" i="2"/>
  <c r="AA250" i="2"/>
  <c r="AA249" i="2"/>
  <c r="AA252" i="2"/>
  <c r="AA248" i="2"/>
  <c r="AA251" i="2"/>
  <c r="R249" i="2"/>
  <c r="R248" i="2"/>
  <c r="R251" i="2"/>
  <c r="R252" i="2"/>
  <c r="R250" i="2"/>
  <c r="AL266" i="2"/>
  <c r="AL270" i="2" s="1"/>
  <c r="AL265" i="2"/>
  <c r="AL268" i="2" s="1"/>
  <c r="AL269" i="2" s="1"/>
  <c r="AL259" i="2"/>
  <c r="AY259" i="2"/>
  <c r="AY265" i="2"/>
  <c r="AY268" i="2" s="1"/>
  <c r="AY269" i="2" s="1"/>
  <c r="AY266" i="2"/>
  <c r="AY270" i="2" s="1"/>
  <c r="AG259" i="2"/>
  <c r="AG265" i="2"/>
  <c r="AG268" i="2" s="1"/>
  <c r="AG269" i="2" s="1"/>
  <c r="AG266" i="2"/>
  <c r="AG270" i="2" s="1"/>
  <c r="Y219" i="2"/>
  <c r="Y218" i="2"/>
  <c r="Y220" i="2"/>
  <c r="Y216" i="2"/>
  <c r="Y217" i="2"/>
  <c r="BE265" i="2"/>
  <c r="BE268" i="2" s="1"/>
  <c r="BE269" i="2" s="1"/>
  <c r="BE266" i="2"/>
  <c r="BE270" i="2" s="1"/>
  <c r="BE259" i="2"/>
  <c r="AA266" i="2"/>
  <c r="AA270" i="2" s="1"/>
  <c r="AA265" i="2"/>
  <c r="AA268" i="2" s="1"/>
  <c r="AA269" i="2" s="1"/>
  <c r="AA259" i="2"/>
  <c r="AZ220" i="2"/>
  <c r="AZ219" i="2"/>
  <c r="AZ218" i="2"/>
  <c r="AZ217" i="2"/>
  <c r="AZ216" i="2"/>
  <c r="BD220" i="2"/>
  <c r="BD219" i="2"/>
  <c r="BD216" i="2"/>
  <c r="BD217" i="2"/>
  <c r="BD218" i="2"/>
  <c r="AB259" i="2"/>
  <c r="AB265" i="2"/>
  <c r="AB268" i="2" s="1"/>
  <c r="AB269" i="2" s="1"/>
  <c r="AB266" i="2"/>
  <c r="AB270" i="2" s="1"/>
  <c r="O259" i="2"/>
  <c r="O266" i="2"/>
  <c r="O270" i="2" s="1"/>
  <c r="O265" i="2"/>
  <c r="O268" i="2" s="1"/>
  <c r="O269" i="2" s="1"/>
  <c r="V219" i="2"/>
  <c r="V217" i="2"/>
  <c r="V216" i="2"/>
  <c r="V220" i="2"/>
  <c r="V218" i="2"/>
  <c r="J266" i="2"/>
  <c r="J270" i="2" s="1"/>
  <c r="J259" i="2"/>
  <c r="J265" i="2"/>
  <c r="J268" i="2" s="1"/>
  <c r="J269" i="2" s="1"/>
  <c r="AV259" i="2"/>
  <c r="AV266" i="2"/>
  <c r="AV270" i="2" s="1"/>
  <c r="AV265" i="2"/>
  <c r="AV268" i="2" s="1"/>
  <c r="AV269" i="2" s="1"/>
  <c r="AH217" i="2"/>
  <c r="AH219" i="2"/>
  <c r="AH216" i="2"/>
  <c r="AH220" i="2"/>
  <c r="AH218" i="2"/>
  <c r="E265" i="2"/>
  <c r="E268" i="2" s="1"/>
  <c r="E269" i="2" s="1"/>
  <c r="E259" i="2"/>
  <c r="E266" i="2"/>
  <c r="E270" i="2" s="1"/>
  <c r="P265" i="2"/>
  <c r="P268" i="2" s="1"/>
  <c r="P269" i="2" s="1"/>
  <c r="P266" i="2"/>
  <c r="P270" i="2" s="1"/>
  <c r="P259" i="2"/>
  <c r="BM217" i="2"/>
  <c r="BM216" i="2"/>
  <c r="BM219" i="2"/>
  <c r="BM220" i="2"/>
  <c r="BM218" i="2"/>
  <c r="AC216" i="2"/>
  <c r="AC218" i="2"/>
  <c r="AC220" i="2"/>
  <c r="AC217" i="2"/>
  <c r="AC219" i="2"/>
  <c r="AW220" i="2"/>
  <c r="AW219" i="2"/>
  <c r="AW218" i="2"/>
  <c r="AW217" i="2"/>
  <c r="AW216" i="2"/>
  <c r="BM265" i="2"/>
  <c r="BM268" i="2" s="1"/>
  <c r="BM269" i="2" s="1"/>
  <c r="BM259" i="2"/>
  <c r="BM266" i="2"/>
  <c r="BM270" i="2" s="1"/>
  <c r="BN259" i="2"/>
  <c r="BN265" i="2"/>
  <c r="BN268" i="2" s="1"/>
  <c r="BN269" i="2" s="1"/>
  <c r="BN266" i="2"/>
  <c r="BN270" i="2" s="1"/>
  <c r="AG220" i="2"/>
  <c r="AG217" i="2"/>
  <c r="AG219" i="2"/>
  <c r="AG216" i="2"/>
  <c r="AG218" i="2"/>
  <c r="AR218" i="2"/>
  <c r="AR219" i="2"/>
  <c r="AR220" i="2"/>
  <c r="AR217" i="2"/>
  <c r="AR216" i="2"/>
  <c r="AT218" i="2"/>
  <c r="AT217" i="2"/>
  <c r="AT220" i="2"/>
  <c r="AT219" i="2"/>
  <c r="AT216" i="2"/>
  <c r="BC216" i="2"/>
  <c r="BC220" i="2"/>
  <c r="BC219" i="2"/>
  <c r="BC218" i="2"/>
  <c r="BC217" i="2"/>
  <c r="BD259" i="2"/>
  <c r="BD266" i="2"/>
  <c r="BD270" i="2" s="1"/>
  <c r="BD265" i="2"/>
  <c r="BD268" i="2" s="1"/>
  <c r="BD269" i="2" s="1"/>
  <c r="R216" i="2"/>
  <c r="R218" i="2"/>
  <c r="R219" i="2"/>
  <c r="R220" i="2"/>
  <c r="R217" i="2"/>
  <c r="N216" i="2"/>
  <c r="N218" i="2"/>
  <c r="N220" i="2"/>
  <c r="N217" i="2"/>
  <c r="N219" i="2"/>
  <c r="I220" i="2"/>
  <c r="I219" i="2"/>
  <c r="I218" i="2"/>
  <c r="I216" i="2"/>
  <c r="I217" i="2"/>
  <c r="BF265" i="2"/>
  <c r="BF268" i="2" s="1"/>
  <c r="BF269" i="2" s="1"/>
  <c r="BF266" i="2"/>
  <c r="BF270" i="2" s="1"/>
  <c r="BF259" i="2"/>
  <c r="BO259" i="2"/>
  <c r="BO265" i="2"/>
  <c r="BO268" i="2" s="1"/>
  <c r="BO269" i="2" s="1"/>
  <c r="AI217" i="2"/>
  <c r="AI219" i="2"/>
  <c r="AI216" i="2"/>
  <c r="AI220" i="2"/>
  <c r="AI218" i="2"/>
  <c r="BH266" i="2"/>
  <c r="BH270" i="2" s="1"/>
  <c r="BH265" i="2"/>
  <c r="BH268" i="2" s="1"/>
  <c r="BH269" i="2" s="1"/>
  <c r="BH259" i="2"/>
  <c r="AN266" i="2"/>
  <c r="AN270" i="2" s="1"/>
  <c r="AN265" i="2"/>
  <c r="AN268" i="2" s="1"/>
  <c r="AN269" i="2" s="1"/>
  <c r="AN259" i="2"/>
  <c r="BJ262" i="2"/>
  <c r="BJ18" i="2" s="1"/>
  <c r="AK249" i="2"/>
  <c r="AK250" i="2"/>
  <c r="AK252" i="2"/>
  <c r="AK251" i="2"/>
  <c r="AK248" i="2"/>
  <c r="AV251" i="2"/>
  <c r="AV252" i="2"/>
  <c r="AV249" i="2"/>
  <c r="AV250" i="2"/>
  <c r="AV248" i="2"/>
  <c r="AN248" i="2"/>
  <c r="AN252" i="2"/>
  <c r="AN250" i="2"/>
  <c r="AN251" i="2"/>
  <c r="U248" i="2"/>
  <c r="U249" i="2"/>
  <c r="U252" i="2"/>
  <c r="U251" i="2"/>
  <c r="U250" i="2"/>
  <c r="BN248" i="2"/>
  <c r="BN252" i="2"/>
  <c r="BN250" i="2"/>
  <c r="BN251" i="2"/>
  <c r="BN249" i="2"/>
  <c r="I248" i="2"/>
  <c r="I249" i="2"/>
  <c r="I251" i="2"/>
  <c r="I252" i="2"/>
  <c r="I250" i="2"/>
  <c r="T252" i="2"/>
  <c r="T248" i="2"/>
  <c r="T249" i="2"/>
  <c r="T251" i="2"/>
  <c r="T250" i="2"/>
  <c r="Z250" i="2"/>
  <c r="Z251" i="2"/>
  <c r="Z252" i="2"/>
  <c r="Z248" i="2"/>
  <c r="Z249" i="2"/>
  <c r="L251" i="2"/>
  <c r="L248" i="2"/>
  <c r="L252" i="2"/>
  <c r="L250" i="2"/>
  <c r="L249" i="2"/>
  <c r="M250" i="2"/>
  <c r="M249" i="2"/>
  <c r="M251" i="2"/>
  <c r="M248" i="2"/>
  <c r="M252" i="2"/>
  <c r="AS248" i="2"/>
  <c r="AS249" i="2"/>
  <c r="AS252" i="2"/>
  <c r="AS250" i="2"/>
  <c r="AS251" i="2"/>
  <c r="AU252" i="2"/>
  <c r="AU248" i="2"/>
  <c r="AU251" i="2"/>
  <c r="AU249" i="2"/>
  <c r="AU250" i="2"/>
  <c r="AJ217" i="2"/>
  <c r="AJ220" i="2"/>
  <c r="AJ219" i="2"/>
  <c r="AJ216" i="2"/>
  <c r="AJ218" i="2"/>
  <c r="AU216" i="2"/>
  <c r="AU218" i="2"/>
  <c r="AU219" i="2"/>
  <c r="AU220" i="2"/>
  <c r="AU217" i="2"/>
  <c r="BC265" i="2"/>
  <c r="BC268" i="2" s="1"/>
  <c r="BC269" i="2" s="1"/>
  <c r="BC266" i="2"/>
  <c r="BC270" i="2" s="1"/>
  <c r="BC259" i="2"/>
  <c r="AW259" i="2"/>
  <c r="AW266" i="2"/>
  <c r="AW270" i="2" s="1"/>
  <c r="AW265" i="2"/>
  <c r="AW268" i="2" s="1"/>
  <c r="AW269" i="2" s="1"/>
  <c r="BE218" i="2"/>
  <c r="BE219" i="2"/>
  <c r="BE216" i="2"/>
  <c r="BE220" i="2"/>
  <c r="BE217" i="2"/>
  <c r="AO218" i="2"/>
  <c r="AO216" i="2"/>
  <c r="AO219" i="2"/>
  <c r="AO220" i="2"/>
  <c r="AO217" i="2"/>
  <c r="U266" i="2"/>
  <c r="U270" i="2" s="1"/>
  <c r="U259" i="2"/>
  <c r="U265" i="2"/>
  <c r="U268" i="2" s="1"/>
  <c r="U269" i="2" s="1"/>
  <c r="AQ219" i="2"/>
  <c r="AQ220" i="2"/>
  <c r="AQ217" i="2"/>
  <c r="AQ218" i="2"/>
  <c r="AQ216" i="2"/>
  <c r="BL265" i="2"/>
  <c r="BL268" i="2" s="1"/>
  <c r="BL269" i="2" s="1"/>
  <c r="BL259" i="2"/>
  <c r="BL266" i="2"/>
  <c r="BL270" i="2" s="1"/>
  <c r="W220" i="2"/>
  <c r="W216" i="2"/>
  <c r="W218" i="2"/>
  <c r="W219" i="2"/>
  <c r="W217" i="2"/>
  <c r="H266" i="2"/>
  <c r="H270" i="2" s="1"/>
  <c r="H265" i="2"/>
  <c r="H268" i="2" s="1"/>
  <c r="H269" i="2" s="1"/>
  <c r="H259" i="2"/>
  <c r="AM259" i="2"/>
  <c r="AM265" i="2"/>
  <c r="AM268" i="2" s="1"/>
  <c r="AM269" i="2" s="1"/>
  <c r="AM266" i="2"/>
  <c r="AM270" i="2" s="1"/>
  <c r="AU266" i="2"/>
  <c r="AU270" i="2" s="1"/>
  <c r="AU259" i="2"/>
  <c r="L265" i="2"/>
  <c r="L268" i="2" s="1"/>
  <c r="L269" i="2" s="1"/>
  <c r="L259" i="2"/>
  <c r="L266" i="2"/>
  <c r="L270" i="2" s="1"/>
  <c r="P220" i="2"/>
  <c r="P216" i="2"/>
  <c r="P218" i="2"/>
  <c r="P217" i="2"/>
  <c r="P219" i="2"/>
  <c r="AP265" i="2"/>
  <c r="AP268" i="2" s="1"/>
  <c r="AP269" i="2" s="1"/>
  <c r="AP266" i="2"/>
  <c r="AP270" i="2" s="1"/>
  <c r="AP259" i="2"/>
  <c r="AJ266" i="2"/>
  <c r="AJ270" i="2" s="1"/>
  <c r="AJ265" i="2"/>
  <c r="AJ268" i="2" s="1"/>
  <c r="AJ269" i="2" s="1"/>
  <c r="AJ259" i="2"/>
  <c r="Z216" i="2"/>
  <c r="Z218" i="2"/>
  <c r="Z219" i="2"/>
  <c r="Z220" i="2"/>
  <c r="Z217" i="2"/>
  <c r="BI219" i="2"/>
  <c r="BI216" i="2"/>
  <c r="BI220" i="2"/>
  <c r="BI218" i="2"/>
  <c r="BI217" i="2"/>
  <c r="H216" i="2"/>
  <c r="H217" i="2"/>
  <c r="H220" i="2"/>
  <c r="H218" i="2"/>
  <c r="H219" i="2"/>
  <c r="BG265" i="2"/>
  <c r="BG268" i="2" s="1"/>
  <c r="BG269" i="2" s="1"/>
  <c r="BG266" i="2"/>
  <c r="BG270" i="2" s="1"/>
  <c r="BG259" i="2"/>
  <c r="N266" i="2"/>
  <c r="N270" i="2" s="1"/>
  <c r="N259" i="2"/>
  <c r="N265" i="2"/>
  <c r="N268" i="2" s="1"/>
  <c r="N269" i="2" s="1"/>
  <c r="S216" i="2"/>
  <c r="S220" i="2"/>
  <c r="S219" i="2"/>
  <c r="S217" i="2"/>
  <c r="S218" i="2"/>
  <c r="BJ265" i="2"/>
  <c r="BJ268" i="2" s="1"/>
  <c r="BJ269" i="2" s="1"/>
  <c r="BJ266" i="2"/>
  <c r="BJ270" i="2" s="1"/>
  <c r="AA219" i="2"/>
  <c r="AA216" i="2"/>
  <c r="AA220" i="2"/>
  <c r="AA217" i="2"/>
  <c r="AA218" i="2"/>
  <c r="BK218" i="2"/>
  <c r="BK216" i="2"/>
  <c r="BK220" i="2"/>
  <c r="BK217" i="2"/>
  <c r="BK219" i="2"/>
  <c r="M266" i="2"/>
  <c r="M270" i="2" s="1"/>
  <c r="M259" i="2"/>
  <c r="M265" i="2"/>
  <c r="M268" i="2" s="1"/>
  <c r="M269" i="2" s="1"/>
  <c r="AR259" i="2"/>
  <c r="AR266" i="2"/>
  <c r="AR270" i="2" s="1"/>
  <c r="AR265" i="2"/>
  <c r="AR268" i="2" s="1"/>
  <c r="AR269" i="2" s="1"/>
  <c r="F265" i="2"/>
  <c r="F268" i="2" s="1"/>
  <c r="F269" i="2" s="1"/>
  <c r="F266" i="2"/>
  <c r="F270" i="2" s="1"/>
  <c r="F259" i="2"/>
  <c r="BO217" i="2"/>
  <c r="BO220" i="2"/>
  <c r="BO216" i="2"/>
  <c r="BO218" i="2"/>
  <c r="BO219" i="2"/>
  <c r="BA219" i="2"/>
  <c r="BA218" i="2"/>
  <c r="BA220" i="2"/>
  <c r="BA217" i="2"/>
  <c r="BA216" i="2"/>
  <c r="G217" i="2"/>
  <c r="G218" i="2"/>
  <c r="G220" i="2"/>
  <c r="G216" i="2"/>
  <c r="G219" i="2"/>
  <c r="N250" i="2"/>
  <c r="N251" i="2"/>
  <c r="N249" i="2"/>
  <c r="N248" i="2"/>
  <c r="N252" i="2"/>
  <c r="BO251" i="2"/>
  <c r="BO252" i="2"/>
  <c r="BO249" i="2"/>
  <c r="BO248" i="2"/>
  <c r="BO250" i="2"/>
  <c r="AC250" i="2"/>
  <c r="AC248" i="2"/>
  <c r="AC252" i="2"/>
  <c r="AC249" i="2"/>
  <c r="AC251" i="2"/>
  <c r="J251" i="2"/>
  <c r="J249" i="2"/>
  <c r="J250" i="2"/>
  <c r="J248" i="2"/>
  <c r="J252" i="2"/>
  <c r="BG250" i="2"/>
  <c r="BG249" i="2"/>
  <c r="BG252" i="2"/>
  <c r="BG248" i="2"/>
  <c r="BG251" i="2"/>
  <c r="E250" i="2"/>
  <c r="E252" i="2"/>
  <c r="E249" i="2"/>
  <c r="E248" i="2"/>
  <c r="E251" i="2"/>
  <c r="F249" i="2"/>
  <c r="F251" i="2"/>
  <c r="F252" i="2"/>
  <c r="F250" i="2"/>
  <c r="F248" i="2"/>
  <c r="AD251" i="2"/>
  <c r="AD250" i="2"/>
  <c r="AD249" i="2"/>
  <c r="AD248" i="2"/>
  <c r="AD252" i="2"/>
  <c r="P248" i="2"/>
  <c r="P249" i="2"/>
  <c r="P251" i="2"/>
  <c r="P250" i="2"/>
  <c r="P252" i="2"/>
  <c r="BI250" i="2"/>
  <c r="BI249" i="2"/>
  <c r="BI248" i="2"/>
  <c r="BI251" i="2"/>
  <c r="BI252" i="2"/>
  <c r="AH248" i="2"/>
  <c r="AH251" i="2"/>
  <c r="AH250" i="2"/>
  <c r="AH249" i="2"/>
  <c r="AH252" i="2"/>
  <c r="AF266" i="2"/>
  <c r="AF270" i="2" s="1"/>
  <c r="AF265" i="2"/>
  <c r="AF268" i="2" s="1"/>
  <c r="AF269" i="2" s="1"/>
  <c r="AF259" i="2"/>
  <c r="Q220" i="2"/>
  <c r="Q219" i="2"/>
  <c r="Q217" i="2"/>
  <c r="Q216" i="2"/>
  <c r="Q218" i="2"/>
  <c r="O217" i="2"/>
  <c r="O219" i="2"/>
  <c r="O216" i="2"/>
  <c r="O218" i="2"/>
  <c r="O220" i="2"/>
  <c r="AY218" i="2"/>
  <c r="AY216" i="2"/>
  <c r="AY217" i="2"/>
  <c r="AY219" i="2"/>
  <c r="AY220" i="2"/>
  <c r="J217" i="2"/>
  <c r="J219" i="2"/>
  <c r="J218" i="2"/>
  <c r="J220" i="2"/>
  <c r="J216" i="2"/>
  <c r="AX218" i="2"/>
  <c r="AX216" i="2"/>
  <c r="AX217" i="2"/>
  <c r="AX220" i="2"/>
  <c r="AX219" i="2"/>
  <c r="AM217" i="2"/>
  <c r="AM220" i="2"/>
  <c r="AM216" i="2"/>
  <c r="AM219" i="2"/>
  <c r="AM218" i="2"/>
  <c r="BF220" i="2"/>
  <c r="BF218" i="2"/>
  <c r="BF217" i="2"/>
  <c r="BF219" i="2"/>
  <c r="BF216" i="2"/>
  <c r="AF217" i="2"/>
  <c r="AF218" i="2"/>
  <c r="AF220" i="2"/>
  <c r="AF219" i="2"/>
  <c r="AF216" i="2"/>
  <c r="X265" i="2"/>
  <c r="X268" i="2" s="1"/>
  <c r="X269" i="2" s="1"/>
  <c r="X259" i="2"/>
  <c r="X266" i="2"/>
  <c r="X270" i="2" s="1"/>
  <c r="Y266" i="2"/>
  <c r="Y270" i="2" s="1"/>
  <c r="Y259" i="2"/>
  <c r="Y265" i="2"/>
  <c r="Y268" i="2" s="1"/>
  <c r="Y269" i="2" s="1"/>
  <c r="BI259" i="2"/>
  <c r="BI265" i="2"/>
  <c r="BI268" i="2" s="1"/>
  <c r="BI269" i="2" s="1"/>
  <c r="BI266" i="2"/>
  <c r="BI270" i="2" s="1"/>
  <c r="S265" i="2"/>
  <c r="S268" i="2" s="1"/>
  <c r="S269" i="2" s="1"/>
  <c r="S259" i="2"/>
  <c r="S266" i="2"/>
  <c r="S270" i="2" s="1"/>
  <c r="AZ265" i="2"/>
  <c r="AZ268" i="2" s="1"/>
  <c r="AZ269" i="2" s="1"/>
  <c r="AZ259" i="2"/>
  <c r="AZ266" i="2"/>
  <c r="AZ270" i="2" s="1"/>
  <c r="BB266" i="2"/>
  <c r="BB270" i="2" s="1"/>
  <c r="BB259" i="2"/>
  <c r="AK266" i="2"/>
  <c r="AK270" i="2" s="1"/>
  <c r="AK265" i="2"/>
  <c r="AK268" i="2" s="1"/>
  <c r="AK269" i="2" s="1"/>
  <c r="AK259" i="2"/>
  <c r="K220" i="2"/>
  <c r="K219" i="2"/>
  <c r="K217" i="2"/>
  <c r="K218" i="2"/>
  <c r="K216" i="2"/>
  <c r="BB265" i="2"/>
  <c r="BB268" i="2" s="1"/>
  <c r="BB269" i="2" s="1"/>
  <c r="G248" i="2"/>
  <c r="G250" i="2"/>
  <c r="G252" i="2"/>
  <c r="G249" i="2"/>
  <c r="G251" i="2"/>
  <c r="AJ250" i="2"/>
  <c r="AJ249" i="2"/>
  <c r="AJ248" i="2"/>
  <c r="AJ252" i="2"/>
  <c r="AJ251" i="2"/>
  <c r="Q251" i="2"/>
  <c r="Q249" i="2"/>
  <c r="Q248" i="2"/>
  <c r="Q252" i="2"/>
  <c r="Q250" i="2"/>
  <c r="BK248" i="2"/>
  <c r="BK250" i="2"/>
  <c r="BK251" i="2"/>
  <c r="BK249" i="2"/>
  <c r="BK252" i="2"/>
  <c r="AW249" i="2"/>
  <c r="AW252" i="2"/>
  <c r="AW251" i="2"/>
  <c r="AW248" i="2"/>
  <c r="AW250" i="2"/>
  <c r="AE249" i="2"/>
  <c r="AE250" i="2"/>
  <c r="AE252" i="2"/>
  <c r="AE251" i="2"/>
  <c r="AE248" i="2"/>
  <c r="AB250" i="2"/>
  <c r="AB248" i="2"/>
  <c r="AB251" i="2"/>
  <c r="AB249" i="2"/>
  <c r="AB252" i="2"/>
  <c r="AC265" i="2"/>
  <c r="AC268" i="2" s="1"/>
  <c r="AC269" i="2" s="1"/>
  <c r="AC266" i="2"/>
  <c r="AC270" i="2" s="1"/>
  <c r="AC259" i="2"/>
  <c r="AP250" i="2"/>
  <c r="AP251" i="2"/>
  <c r="AP252" i="2"/>
  <c r="AP249" i="2"/>
  <c r="AP248" i="2"/>
  <c r="W250" i="2"/>
  <c r="W248" i="2"/>
  <c r="W251" i="2"/>
  <c r="W252" i="2"/>
  <c r="W249" i="2"/>
  <c r="BB252" i="2"/>
  <c r="BB251" i="2"/>
  <c r="BB248" i="2"/>
  <c r="BB249" i="2"/>
  <c r="BB250" i="2"/>
  <c r="V249" i="2"/>
  <c r="V248" i="2"/>
  <c r="V250" i="2"/>
  <c r="V251" i="2"/>
  <c r="V252" i="2"/>
  <c r="AI251" i="2"/>
  <c r="AI249" i="2"/>
  <c r="AI252" i="2"/>
  <c r="AI250" i="2"/>
  <c r="AI248" i="2"/>
  <c r="AM251" i="2"/>
  <c r="AM248" i="2"/>
  <c r="AM250" i="2"/>
  <c r="AM249" i="2"/>
  <c r="AM252" i="2"/>
  <c r="AR250" i="2"/>
  <c r="AR249" i="2"/>
  <c r="AR248" i="2"/>
  <c r="AR252" i="2"/>
  <c r="Y248" i="2"/>
  <c r="Y252" i="2"/>
  <c r="Y251" i="2"/>
  <c r="Y250" i="2"/>
  <c r="Y249" i="2"/>
  <c r="AT252" i="2"/>
  <c r="AT250" i="2"/>
  <c r="AT248" i="2"/>
  <c r="AT249" i="2"/>
  <c r="AT251" i="2"/>
  <c r="BJ248" i="2"/>
  <c r="BJ252" i="2"/>
  <c r="BJ249" i="2"/>
  <c r="BJ251" i="2"/>
  <c r="BJ250" i="2"/>
  <c r="AR251" i="2"/>
  <c r="H251" i="2"/>
  <c r="H248" i="2"/>
  <c r="H249" i="2"/>
  <c r="H252" i="2"/>
  <c r="H250" i="2"/>
  <c r="BL248" i="2"/>
  <c r="BL249" i="2"/>
  <c r="BL250" i="2"/>
  <c r="BL252" i="2"/>
  <c r="BL251" i="2"/>
  <c r="AF251" i="2"/>
  <c r="AF249" i="2"/>
  <c r="AF252" i="2"/>
  <c r="AF248" i="2"/>
  <c r="AF250" i="2"/>
  <c r="BM252" i="2"/>
  <c r="BM251" i="2"/>
  <c r="BM248" i="2"/>
  <c r="BM249" i="2"/>
  <c r="BM250" i="2"/>
  <c r="BC248" i="2"/>
  <c r="BC251" i="2"/>
  <c r="BC249" i="2"/>
  <c r="BC250" i="2"/>
  <c r="BC252" i="2"/>
  <c r="S250" i="2"/>
  <c r="S252" i="2"/>
  <c r="S249" i="2"/>
  <c r="S251" i="2"/>
  <c r="S248" i="2"/>
  <c r="BD251" i="2"/>
  <c r="AN217" i="2"/>
  <c r="AN220" i="2"/>
  <c r="AN216" i="2"/>
  <c r="AN218" i="2"/>
  <c r="AN219" i="2"/>
  <c r="AI266" i="2"/>
  <c r="AI270" i="2" s="1"/>
  <c r="AI259" i="2"/>
  <c r="AI265" i="2"/>
  <c r="AI268" i="2" s="1"/>
  <c r="AI269" i="2" s="1"/>
  <c r="Z266" i="2"/>
  <c r="Z270" i="2" s="1"/>
  <c r="Z265" i="2"/>
  <c r="Z268" i="2" s="1"/>
  <c r="Z269" i="2" s="1"/>
  <c r="Z259" i="2"/>
  <c r="L218" i="2"/>
  <c r="L219" i="2"/>
  <c r="L220" i="2"/>
  <c r="L216" i="2"/>
  <c r="L217" i="2"/>
  <c r="AX266" i="2"/>
  <c r="AX270" i="2" s="1"/>
  <c r="AX259" i="2"/>
  <c r="AX265" i="2"/>
  <c r="AX268" i="2" s="1"/>
  <c r="AX269" i="2" s="1"/>
  <c r="K259" i="2"/>
  <c r="K265" i="2"/>
  <c r="K268" i="2" s="1"/>
  <c r="K269" i="2" s="1"/>
  <c r="K266" i="2"/>
  <c r="K270" i="2" s="1"/>
  <c r="AP216" i="2"/>
  <c r="AP218" i="2"/>
  <c r="AP219" i="2"/>
  <c r="AP217" i="2"/>
  <c r="AP220" i="2"/>
  <c r="AE220" i="2"/>
  <c r="AE216" i="2"/>
  <c r="AE218" i="2"/>
  <c r="AE219" i="2"/>
  <c r="AE217" i="2"/>
  <c r="AS218" i="2"/>
  <c r="AS217" i="2"/>
  <c r="AS220" i="2"/>
  <c r="AS216" i="2"/>
  <c r="AS219" i="2"/>
  <c r="AD218" i="2"/>
  <c r="AD217" i="2"/>
  <c r="AD219" i="2"/>
  <c r="AD220" i="2"/>
  <c r="AD216" i="2"/>
  <c r="W266" i="2"/>
  <c r="W270" i="2" s="1"/>
  <c r="W259" i="2"/>
  <c r="W265" i="2"/>
  <c r="W268" i="2" s="1"/>
  <c r="W269" i="2" s="1"/>
  <c r="AK219" i="2"/>
  <c r="AK216" i="2"/>
  <c r="AK218" i="2"/>
  <c r="AK220" i="2"/>
  <c r="AK217" i="2"/>
  <c r="M216" i="2"/>
  <c r="M220" i="2"/>
  <c r="M217" i="2"/>
  <c r="M219" i="2"/>
  <c r="M218" i="2"/>
  <c r="AL218" i="2"/>
  <c r="AL217" i="2"/>
  <c r="AL219" i="2"/>
  <c r="AL220" i="2"/>
  <c r="AL216" i="2"/>
  <c r="I259" i="2"/>
  <c r="I265" i="2"/>
  <c r="I268" i="2" s="1"/>
  <c r="I269" i="2" s="1"/>
  <c r="I266" i="2"/>
  <c r="I270" i="2" s="1"/>
  <c r="BG218" i="2"/>
  <c r="BG220" i="2"/>
  <c r="BG219" i="2"/>
  <c r="BG216" i="2"/>
  <c r="BG217" i="2"/>
  <c r="E217" i="2"/>
  <c r="E220" i="2"/>
  <c r="E219" i="2"/>
  <c r="E218" i="2"/>
  <c r="E216" i="2"/>
  <c r="X220" i="2"/>
  <c r="X217" i="2"/>
  <c r="X219" i="2"/>
  <c r="X218" i="2"/>
  <c r="X216" i="2"/>
  <c r="R259" i="2"/>
  <c r="R266" i="2"/>
  <c r="R270" i="2" s="1"/>
  <c r="R265" i="2"/>
  <c r="R268" i="2" s="1"/>
  <c r="R269" i="2" s="1"/>
  <c r="BK265" i="2"/>
  <c r="BK268" i="2" s="1"/>
  <c r="BK269" i="2" s="1"/>
  <c r="BK259" i="2"/>
  <c r="BK266" i="2"/>
  <c r="BK270" i="2" s="1"/>
  <c r="T265" i="2"/>
  <c r="T268" i="2" s="1"/>
  <c r="T269" i="2" s="1"/>
  <c r="T266" i="2"/>
  <c r="T270" i="2" s="1"/>
  <c r="T259" i="2"/>
  <c r="BJ216" i="2"/>
  <c r="BJ220" i="2"/>
  <c r="BJ217" i="2"/>
  <c r="BJ219" i="2"/>
  <c r="BJ218" i="2"/>
  <c r="U219" i="2"/>
  <c r="U216" i="2"/>
  <c r="U217" i="2"/>
  <c r="U220" i="2"/>
  <c r="U218" i="2"/>
  <c r="AD266" i="2"/>
  <c r="AD270" i="2" s="1"/>
  <c r="AD265" i="2"/>
  <c r="AD268" i="2" s="1"/>
  <c r="AD269" i="2" s="1"/>
  <c r="AB216" i="2"/>
  <c r="AB220" i="2"/>
  <c r="AB219" i="2"/>
  <c r="AB218" i="2"/>
  <c r="AB217" i="2"/>
  <c r="BN219" i="2"/>
  <c r="BN220" i="2"/>
  <c r="BN216" i="2"/>
  <c r="BN217" i="2"/>
  <c r="BN218" i="2"/>
  <c r="BJ263" i="2" l="1"/>
  <c r="BJ16" i="2"/>
  <c r="BN221" i="2"/>
  <c r="BG221" i="2"/>
  <c r="AK221" i="2"/>
  <c r="AP221" i="2"/>
  <c r="L221" i="2"/>
  <c r="AN221" i="2"/>
  <c r="S253" i="2"/>
  <c r="BC253" i="2"/>
  <c r="BM253" i="2"/>
  <c r="AF253" i="2"/>
  <c r="H253" i="2"/>
  <c r="AB253" i="2"/>
  <c r="AF221" i="2"/>
  <c r="AM221" i="2"/>
  <c r="J221" i="2"/>
  <c r="AY221" i="2"/>
  <c r="O221" i="2"/>
  <c r="Q221" i="2"/>
  <c r="P253" i="2"/>
  <c r="AJ221" i="2"/>
  <c r="T253" i="2"/>
  <c r="I253" i="2"/>
  <c r="AN253" i="2"/>
  <c r="I221" i="2"/>
  <c r="R221" i="2"/>
  <c r="BM221" i="2"/>
  <c r="BD221" i="2"/>
  <c r="K253" i="2"/>
  <c r="AY253" i="2"/>
  <c r="F221" i="2"/>
  <c r="BH221" i="2"/>
  <c r="AL253" i="2"/>
  <c r="BF253" i="2"/>
  <c r="AG253" i="2"/>
  <c r="BD253" i="2"/>
  <c r="AQ253" i="2"/>
  <c r="BE253" i="2"/>
  <c r="T263" i="2"/>
  <c r="T260" i="2"/>
  <c r="T16" i="2"/>
  <c r="T262" i="2"/>
  <c r="T18" i="2" s="1"/>
  <c r="R16" i="2"/>
  <c r="R262" i="2"/>
  <c r="R18" i="2" s="1"/>
  <c r="R263" i="2"/>
  <c r="R260" i="2"/>
  <c r="AI260" i="2"/>
  <c r="AI263" i="2"/>
  <c r="AI262" i="2"/>
  <c r="AI18" i="2" s="1"/>
  <c r="AI16" i="2"/>
  <c r="BL253" i="2"/>
  <c r="AF260" i="2"/>
  <c r="AF263" i="2"/>
  <c r="AF262" i="2"/>
  <c r="AF18" i="2" s="1"/>
  <c r="AF16" i="2"/>
  <c r="N262" i="2"/>
  <c r="N18" i="2" s="1"/>
  <c r="N16" i="2"/>
  <c r="N263" i="2"/>
  <c r="N260" i="2"/>
  <c r="AJ263" i="2"/>
  <c r="AJ260" i="2"/>
  <c r="AJ16" i="2"/>
  <c r="AJ262" i="2"/>
  <c r="AJ18" i="2" s="1"/>
  <c r="L263" i="2"/>
  <c r="L262" i="2"/>
  <c r="L18" i="2" s="1"/>
  <c r="L260" i="2"/>
  <c r="L16" i="2"/>
  <c r="U260" i="2"/>
  <c r="U16" i="2"/>
  <c r="U263" i="2"/>
  <c r="U262" i="2"/>
  <c r="U18" i="2" s="1"/>
  <c r="N221" i="2"/>
  <c r="BD260" i="2"/>
  <c r="BD263" i="2"/>
  <c r="BD262" i="2"/>
  <c r="BD18" i="2" s="1"/>
  <c r="BD16" i="2"/>
  <c r="AA260" i="2"/>
  <c r="AA16" i="2"/>
  <c r="AA263" i="2"/>
  <c r="AA262" i="2"/>
  <c r="AA18" i="2" s="1"/>
  <c r="AY262" i="2"/>
  <c r="AY18" i="2" s="1"/>
  <c r="AY263" i="2"/>
  <c r="AY16" i="2"/>
  <c r="AY260" i="2"/>
  <c r="AT16" i="2"/>
  <c r="AT263" i="2"/>
  <c r="AT262" i="2"/>
  <c r="AT18" i="2" s="1"/>
  <c r="AT260" i="2"/>
  <c r="AO263" i="2"/>
  <c r="AO260" i="2"/>
  <c r="AO16" i="2"/>
  <c r="AO262" i="2"/>
  <c r="AO18" i="2" s="1"/>
  <c r="AQ263" i="2"/>
  <c r="AQ262" i="2"/>
  <c r="AQ18" i="2" s="1"/>
  <c r="AQ16" i="2"/>
  <c r="AQ260" i="2"/>
  <c r="X221" i="2"/>
  <c r="Q253" i="2"/>
  <c r="BI262" i="2"/>
  <c r="BI18" i="2" s="1"/>
  <c r="BI260" i="2"/>
  <c r="BI263" i="2"/>
  <c r="BI16" i="2"/>
  <c r="BO253" i="2"/>
  <c r="F263" i="2"/>
  <c r="F262" i="2"/>
  <c r="F18" i="2" s="1"/>
  <c r="F16" i="2"/>
  <c r="F260" i="2"/>
  <c r="P221" i="2"/>
  <c r="AO221" i="2"/>
  <c r="BC221" i="2"/>
  <c r="J263" i="2"/>
  <c r="J260" i="2"/>
  <c r="J16" i="2"/>
  <c r="J262" i="2"/>
  <c r="J18" i="2" s="1"/>
  <c r="AB262" i="2"/>
  <c r="AB18" i="2" s="1"/>
  <c r="AB263" i="2"/>
  <c r="AB260" i="2"/>
  <c r="AB16" i="2"/>
  <c r="AL16" i="2"/>
  <c r="AL260" i="2"/>
  <c r="AL263" i="2"/>
  <c r="AL262" i="2"/>
  <c r="AL18" i="2" s="1"/>
  <c r="T221" i="2"/>
  <c r="T256" i="2" s="1"/>
  <c r="Q263" i="2"/>
  <c r="Q16" i="2"/>
  <c r="Q262" i="2"/>
  <c r="Q18" i="2" s="1"/>
  <c r="Q260" i="2"/>
  <c r="AS16" i="2"/>
  <c r="AS262" i="2"/>
  <c r="AS18" i="2" s="1"/>
  <c r="AS263" i="2"/>
  <c r="AS260" i="2"/>
  <c r="BA260" i="2"/>
  <c r="BA16" i="2"/>
  <c r="BA262" i="2"/>
  <c r="BA18" i="2" s="1"/>
  <c r="BA263" i="2"/>
  <c r="X253" i="2"/>
  <c r="E221" i="2"/>
  <c r="I16" i="2"/>
  <c r="I260" i="2"/>
  <c r="I263" i="2"/>
  <c r="I262" i="2"/>
  <c r="I18" i="2" s="1"/>
  <c r="M221" i="2"/>
  <c r="AE221" i="2"/>
  <c r="AR253" i="2"/>
  <c r="AW253" i="2"/>
  <c r="BK253" i="2"/>
  <c r="AJ253" i="2"/>
  <c r="AZ16" i="2"/>
  <c r="AZ263" i="2"/>
  <c r="AZ262" i="2"/>
  <c r="AZ18" i="2" s="1"/>
  <c r="AZ260" i="2"/>
  <c r="X263" i="2"/>
  <c r="X260" i="2"/>
  <c r="X262" i="2"/>
  <c r="X18" i="2" s="1"/>
  <c r="X16" i="2"/>
  <c r="AX221" i="2"/>
  <c r="AH253" i="2"/>
  <c r="BI253" i="2"/>
  <c r="F253" i="2"/>
  <c r="BG253" i="2"/>
  <c r="AC253" i="2"/>
  <c r="N253" i="2"/>
  <c r="BO221" i="2"/>
  <c r="BO256" i="2" s="1"/>
  <c r="AR16" i="2"/>
  <c r="AR263" i="2"/>
  <c r="AR262" i="2"/>
  <c r="AR18" i="2" s="1"/>
  <c r="AR260" i="2"/>
  <c r="AA221" i="2"/>
  <c r="S221" i="2"/>
  <c r="BG262" i="2"/>
  <c r="BG18" i="2" s="1"/>
  <c r="BG260" i="2"/>
  <c r="BG16" i="2"/>
  <c r="BG263" i="2"/>
  <c r="H221" i="2"/>
  <c r="AU263" i="2"/>
  <c r="AU260" i="2"/>
  <c r="AU262" i="2"/>
  <c r="AU18" i="2" s="1"/>
  <c r="AU16" i="2"/>
  <c r="AM263" i="2"/>
  <c r="AM260" i="2"/>
  <c r="AM16" i="2"/>
  <c r="AM262" i="2"/>
  <c r="AM18" i="2" s="1"/>
  <c r="AQ221" i="2"/>
  <c r="AW263" i="2"/>
  <c r="AW262" i="2"/>
  <c r="AW18" i="2" s="1"/>
  <c r="AW16" i="2"/>
  <c r="AW260" i="2"/>
  <c r="AU221" i="2"/>
  <c r="AS253" i="2"/>
  <c r="L253" i="2"/>
  <c r="L256" i="2" s="1"/>
  <c r="AK253" i="2"/>
  <c r="BH263" i="2"/>
  <c r="BH260" i="2"/>
  <c r="BH262" i="2"/>
  <c r="BH18" i="2" s="1"/>
  <c r="BH16" i="2"/>
  <c r="AT221" i="2"/>
  <c r="P263" i="2"/>
  <c r="P260" i="2"/>
  <c r="P262" i="2"/>
  <c r="P18" i="2" s="1"/>
  <c r="P16" i="2"/>
  <c r="E263" i="2"/>
  <c r="E260" i="2"/>
  <c r="E262" i="2"/>
  <c r="E18" i="2" s="1"/>
  <c r="E16" i="2"/>
  <c r="AH221" i="2"/>
  <c r="AH256" i="2" s="1"/>
  <c r="O262" i="2"/>
  <c r="O18" i="2" s="1"/>
  <c r="O16" i="2"/>
  <c r="O263" i="2"/>
  <c r="O260" i="2"/>
  <c r="AA253" i="2"/>
  <c r="V260" i="2"/>
  <c r="V16" i="2"/>
  <c r="V262" i="2"/>
  <c r="V18" i="2" s="1"/>
  <c r="V263" i="2"/>
  <c r="AV221" i="2"/>
  <c r="AE263" i="2"/>
  <c r="AE16" i="2"/>
  <c r="AE260" i="2"/>
  <c r="AE262" i="2"/>
  <c r="AE18" i="2" s="1"/>
  <c r="AO253" i="2"/>
  <c r="BK263" i="2"/>
  <c r="BK16" i="2"/>
  <c r="BK260" i="2"/>
  <c r="BK262" i="2"/>
  <c r="BK18" i="2" s="1"/>
  <c r="Z263" i="2"/>
  <c r="Z260" i="2"/>
  <c r="Z262" i="2"/>
  <c r="Z18" i="2" s="1"/>
  <c r="Z16" i="2"/>
  <c r="AC260" i="2"/>
  <c r="AC262" i="2"/>
  <c r="AC18" i="2" s="1"/>
  <c r="AC263" i="2"/>
  <c r="AC16" i="2"/>
  <c r="AK262" i="2"/>
  <c r="AK18" i="2" s="1"/>
  <c r="AK260" i="2"/>
  <c r="AK16" i="2"/>
  <c r="AK263" i="2"/>
  <c r="M263" i="2"/>
  <c r="M262" i="2"/>
  <c r="M18" i="2" s="1"/>
  <c r="M260" i="2"/>
  <c r="M16" i="2"/>
  <c r="BL262" i="2"/>
  <c r="BL18" i="2" s="1"/>
  <c r="BL260" i="2"/>
  <c r="BL16" i="2"/>
  <c r="BL263" i="2"/>
  <c r="U253" i="2"/>
  <c r="BF260" i="2"/>
  <c r="BF263" i="2"/>
  <c r="BF16" i="2"/>
  <c r="BF262" i="2"/>
  <c r="BF18" i="2" s="1"/>
  <c r="AC221" i="2"/>
  <c r="G263" i="2"/>
  <c r="G16" i="2"/>
  <c r="G260" i="2"/>
  <c r="G262" i="2"/>
  <c r="G18" i="2" s="1"/>
  <c r="AH260" i="2"/>
  <c r="AH16" i="2"/>
  <c r="AH263" i="2"/>
  <c r="AH262" i="2"/>
  <c r="AH18" i="2" s="1"/>
  <c r="U221" i="2"/>
  <c r="AD221" i="2"/>
  <c r="AX262" i="2"/>
  <c r="AX18" i="2" s="1"/>
  <c r="AX263" i="2"/>
  <c r="AX260" i="2"/>
  <c r="AX16" i="2"/>
  <c r="AT253" i="2"/>
  <c r="Y253" i="2"/>
  <c r="AM253" i="2"/>
  <c r="W253" i="2"/>
  <c r="G253" i="2"/>
  <c r="S260" i="2"/>
  <c r="S16" i="2"/>
  <c r="S262" i="2"/>
  <c r="S18" i="2" s="1"/>
  <c r="S263" i="2"/>
  <c r="BF221" i="2"/>
  <c r="BF256" i="2" s="1"/>
  <c r="E253" i="2"/>
  <c r="BK221" i="2"/>
  <c r="BI221" i="2"/>
  <c r="W221" i="2"/>
  <c r="BE221" i="2"/>
  <c r="BE256" i="2" s="1"/>
  <c r="Z253" i="2"/>
  <c r="AV253" i="2"/>
  <c r="BM262" i="2"/>
  <c r="BM18" i="2" s="1"/>
  <c r="BM260" i="2"/>
  <c r="BM16" i="2"/>
  <c r="BM263" i="2"/>
  <c r="V221" i="2"/>
  <c r="AG16" i="2"/>
  <c r="AG262" i="2"/>
  <c r="AG18" i="2" s="1"/>
  <c r="AG260" i="2"/>
  <c r="AG263" i="2"/>
  <c r="AX253" i="2"/>
  <c r="AB221" i="2"/>
  <c r="BJ221" i="2"/>
  <c r="AL221" i="2"/>
  <c r="W262" i="2"/>
  <c r="W18" i="2" s="1"/>
  <c r="W263" i="2"/>
  <c r="W16" i="2"/>
  <c r="W260" i="2"/>
  <c r="AS221" i="2"/>
  <c r="K262" i="2"/>
  <c r="K18" i="2" s="1"/>
  <c r="K260" i="2"/>
  <c r="K263" i="2"/>
  <c r="K16" i="2"/>
  <c r="BJ253" i="2"/>
  <c r="AI253" i="2"/>
  <c r="V253" i="2"/>
  <c r="BB253" i="2"/>
  <c r="AP253" i="2"/>
  <c r="AE253" i="2"/>
  <c r="K221" i="2"/>
  <c r="BB262" i="2"/>
  <c r="BB18" i="2" s="1"/>
  <c r="BB16" i="2"/>
  <c r="BB263" i="2"/>
  <c r="BB260" i="2"/>
  <c r="Y263" i="2"/>
  <c r="Y262" i="2"/>
  <c r="Y18" i="2" s="1"/>
  <c r="Y260" i="2"/>
  <c r="Y16" i="2"/>
  <c r="AD253" i="2"/>
  <c r="J253" i="2"/>
  <c r="G221" i="2"/>
  <c r="G256" i="2" s="1"/>
  <c r="BA221" i="2"/>
  <c r="Z221" i="2"/>
  <c r="AP16" i="2"/>
  <c r="AP262" i="2"/>
  <c r="AP18" i="2" s="1"/>
  <c r="AP263" i="2"/>
  <c r="AP260" i="2"/>
  <c r="H263" i="2"/>
  <c r="H262" i="2"/>
  <c r="H18" i="2" s="1"/>
  <c r="H260" i="2"/>
  <c r="H16" i="2"/>
  <c r="BC262" i="2"/>
  <c r="BC18" i="2" s="1"/>
  <c r="BC16" i="2"/>
  <c r="BC260" i="2"/>
  <c r="BC263" i="2"/>
  <c r="AU253" i="2"/>
  <c r="M253" i="2"/>
  <c r="BN253" i="2"/>
  <c r="BN256" i="2" s="1"/>
  <c r="AN16" i="2"/>
  <c r="AN260" i="2"/>
  <c r="AN262" i="2"/>
  <c r="AN18" i="2" s="1"/>
  <c r="AN263" i="2"/>
  <c r="AI221" i="2"/>
  <c r="BO260" i="2"/>
  <c r="BO263" i="2"/>
  <c r="BO16" i="2"/>
  <c r="BO262" i="2"/>
  <c r="BO18" i="2" s="1"/>
  <c r="AR221" i="2"/>
  <c r="AG221" i="2"/>
  <c r="BN262" i="2"/>
  <c r="BN18" i="2" s="1"/>
  <c r="BN263" i="2"/>
  <c r="BN260" i="2"/>
  <c r="BN16" i="2"/>
  <c r="AW221" i="2"/>
  <c r="AV16" i="2"/>
  <c r="AV260" i="2"/>
  <c r="AV263" i="2"/>
  <c r="AV262" i="2"/>
  <c r="AV18" i="2" s="1"/>
  <c r="AZ221" i="2"/>
  <c r="BE262" i="2"/>
  <c r="BE18" i="2" s="1"/>
  <c r="BE16" i="2"/>
  <c r="BE263" i="2"/>
  <c r="BE260" i="2"/>
  <c r="Y221" i="2"/>
  <c r="R253" i="2"/>
  <c r="BA253" i="2"/>
  <c r="BL221" i="2"/>
  <c r="BB221" i="2"/>
  <c r="AZ253" i="2"/>
  <c r="O253" i="2"/>
  <c r="O256" i="2" s="1"/>
  <c r="BH253" i="2"/>
  <c r="R256" i="2" l="1"/>
  <c r="BM256" i="2"/>
  <c r="BM257" i="2" s="1"/>
  <c r="BM10" i="2" s="1"/>
  <c r="BM9" i="2" s="1"/>
  <c r="AF256" i="2"/>
  <c r="AF257" i="2" s="1"/>
  <c r="AF10" i="2" s="1"/>
  <c r="AF9" i="2" s="1"/>
  <c r="H256" i="2"/>
  <c r="H257" i="2" s="1"/>
  <c r="H10" i="2" s="1"/>
  <c r="H9" i="2" s="1"/>
  <c r="K256" i="2"/>
  <c r="K17" i="2" s="1"/>
  <c r="K8" i="2" s="1"/>
  <c r="AL256" i="2"/>
  <c r="AL257" i="2" s="1"/>
  <c r="AL10" i="2" s="1"/>
  <c r="AL9" i="2" s="1"/>
  <c r="Q256" i="2"/>
  <c r="AG256" i="2"/>
  <c r="AG257" i="2" s="1"/>
  <c r="AG10" i="2" s="1"/>
  <c r="AG9" i="2" s="1"/>
  <c r="S256" i="2"/>
  <c r="S257" i="2" s="1"/>
  <c r="S10" i="2" s="1"/>
  <c r="S9" i="2" s="1"/>
  <c r="BH256" i="2"/>
  <c r="BH17" i="2" s="1"/>
  <c r="BH8" i="2" s="1"/>
  <c r="AM256" i="2"/>
  <c r="AM257" i="2" s="1"/>
  <c r="AM10" i="2" s="1"/>
  <c r="AM9" i="2" s="1"/>
  <c r="AK256" i="2"/>
  <c r="AK257" i="2" s="1"/>
  <c r="AK10" i="2" s="1"/>
  <c r="AK9" i="2" s="1"/>
  <c r="F256" i="2"/>
  <c r="F17" i="2" s="1"/>
  <c r="F8" i="2" s="1"/>
  <c r="I256" i="2"/>
  <c r="I257" i="2" s="1"/>
  <c r="I10" i="2" s="1"/>
  <c r="I9" i="2" s="1"/>
  <c r="AY256" i="2"/>
  <c r="AY257" i="2" s="1"/>
  <c r="J256" i="2"/>
  <c r="J17" i="2" s="1"/>
  <c r="J8" i="2" s="1"/>
  <c r="BG256" i="2"/>
  <c r="BG17" i="2" s="1"/>
  <c r="BG8" i="2" s="1"/>
  <c r="P256" i="2"/>
  <c r="P17" i="2" s="1"/>
  <c r="P8" i="2" s="1"/>
  <c r="AY10" i="2"/>
  <c r="AY9" i="2" s="1"/>
  <c r="AQ256" i="2"/>
  <c r="AQ257" i="2" s="1"/>
  <c r="AQ10" i="2" s="1"/>
  <c r="AQ9" i="2" s="1"/>
  <c r="AJ256" i="2"/>
  <c r="AJ257" i="2" s="1"/>
  <c r="AJ10" i="2" s="1"/>
  <c r="AJ9" i="2" s="1"/>
  <c r="BD256" i="2"/>
  <c r="AP256" i="2"/>
  <c r="AP17" i="2" s="1"/>
  <c r="AP8" i="2" s="1"/>
  <c r="AB256" i="2"/>
  <c r="AB257" i="2" s="1"/>
  <c r="BC256" i="2"/>
  <c r="BC17" i="2" s="1"/>
  <c r="BC8" i="2" s="1"/>
  <c r="AN256" i="2"/>
  <c r="BJ256" i="2"/>
  <c r="BJ257" i="2" s="1"/>
  <c r="BJ10" i="2" s="1"/>
  <c r="BJ9" i="2" s="1"/>
  <c r="BI256" i="2"/>
  <c r="BI257" i="2" s="1"/>
  <c r="BI10" i="2" s="1"/>
  <c r="BI9" i="2" s="1"/>
  <c r="Z256" i="2"/>
  <c r="Z257" i="2" s="1"/>
  <c r="Y256" i="2"/>
  <c r="Y257" i="2" s="1"/>
  <c r="Y10" i="2" s="1"/>
  <c r="Y9" i="2" s="1"/>
  <c r="AC256" i="2"/>
  <c r="AC257" i="2" s="1"/>
  <c r="BL256" i="2"/>
  <c r="BL17" i="2" s="1"/>
  <c r="BL8" i="2" s="1"/>
  <c r="AS256" i="2"/>
  <c r="AS257" i="2" s="1"/>
  <c r="AS10" i="2" s="1"/>
  <c r="AS9" i="2" s="1"/>
  <c r="N256" i="2"/>
  <c r="N257" i="2" s="1"/>
  <c r="N10" i="2" s="1"/>
  <c r="N9" i="2" s="1"/>
  <c r="AI256" i="2"/>
  <c r="AI257" i="2" s="1"/>
  <c r="AI10" i="2" s="1"/>
  <c r="AI9" i="2" s="1"/>
  <c r="AR256" i="2"/>
  <c r="AR257" i="2" s="1"/>
  <c r="AR10" i="2" s="1"/>
  <c r="AR9" i="2" s="1"/>
  <c r="BK256" i="2"/>
  <c r="BK257" i="2" s="1"/>
  <c r="BK10" i="2" s="1"/>
  <c r="BK9" i="2" s="1"/>
  <c r="AO256" i="2"/>
  <c r="AO257" i="2" s="1"/>
  <c r="AO10" i="2" s="1"/>
  <c r="AO9" i="2" s="1"/>
  <c r="X256" i="2"/>
  <c r="X17" i="2" s="1"/>
  <c r="X8" i="2" s="1"/>
  <c r="AM17" i="2"/>
  <c r="AM8" i="2" s="1"/>
  <c r="O257" i="2"/>
  <c r="O10" i="2" s="1"/>
  <c r="O9" i="2" s="1"/>
  <c r="O17" i="2"/>
  <c r="O8" i="2" s="1"/>
  <c r="R257" i="2"/>
  <c r="R10" i="2" s="1"/>
  <c r="R9" i="2" s="1"/>
  <c r="R17" i="2"/>
  <c r="R8" i="2" s="1"/>
  <c r="L17" i="2"/>
  <c r="L8" i="2" s="1"/>
  <c r="L257" i="2"/>
  <c r="L10" i="2" s="1"/>
  <c r="L9" i="2" s="1"/>
  <c r="AP257" i="2"/>
  <c r="AP10" i="2" s="1"/>
  <c r="AP9" i="2" s="1"/>
  <c r="AK17" i="2"/>
  <c r="AK8" i="2" s="1"/>
  <c r="G257" i="2"/>
  <c r="G10" i="2" s="1"/>
  <c r="G9" i="2" s="1"/>
  <c r="G17" i="2"/>
  <c r="G8" i="2" s="1"/>
  <c r="AI17" i="2"/>
  <c r="AI8" i="2" s="1"/>
  <c r="AZ256" i="2"/>
  <c r="BE17" i="2"/>
  <c r="BE8" i="2" s="1"/>
  <c r="BE257" i="2"/>
  <c r="BE10" i="2" s="1"/>
  <c r="BE9" i="2" s="1"/>
  <c r="U256" i="2"/>
  <c r="AC17" i="2"/>
  <c r="AC8" i="2" s="1"/>
  <c r="AH17" i="2"/>
  <c r="AH8" i="2" s="1"/>
  <c r="AH257" i="2"/>
  <c r="AH10" i="2" s="1"/>
  <c r="AH9" i="2" s="1"/>
  <c r="E256" i="2"/>
  <c r="X257" i="2"/>
  <c r="X10" i="2" s="1"/>
  <c r="X9" i="2" s="1"/>
  <c r="AW256" i="2"/>
  <c r="BA256" i="2"/>
  <c r="K257" i="2"/>
  <c r="K10" i="2" s="1"/>
  <c r="K9" i="2" s="1"/>
  <c r="V256" i="2"/>
  <c r="W256" i="2"/>
  <c r="BF257" i="2"/>
  <c r="BF10" i="2" s="1"/>
  <c r="BF9" i="2" s="1"/>
  <c r="BF17" i="2"/>
  <c r="BF8" i="2" s="1"/>
  <c r="AT256" i="2"/>
  <c r="AU256" i="2"/>
  <c r="AA256" i="2"/>
  <c r="AX256" i="2"/>
  <c r="I17" i="2"/>
  <c r="I8" i="2" s="1"/>
  <c r="AF17" i="2"/>
  <c r="AF8" i="2" s="1"/>
  <c r="AV256" i="2"/>
  <c r="BO17" i="2"/>
  <c r="BO8" i="2" s="1"/>
  <c r="BO257" i="2"/>
  <c r="BO10" i="2" s="1"/>
  <c r="BO9" i="2" s="1"/>
  <c r="AE256" i="2"/>
  <c r="T17" i="2"/>
  <c r="T8" i="2" s="1"/>
  <c r="T257" i="2"/>
  <c r="T10" i="2" s="1"/>
  <c r="T9" i="2" s="1"/>
  <c r="BB256" i="2"/>
  <c r="AD256" i="2"/>
  <c r="Q257" i="2"/>
  <c r="Q10" i="2" s="1"/>
  <c r="Q9" i="2" s="1"/>
  <c r="Q17" i="2"/>
  <c r="Q8" i="2" s="1"/>
  <c r="BN257" i="2"/>
  <c r="BN10" i="2" s="1"/>
  <c r="BN9" i="2" s="1"/>
  <c r="BN17" i="2"/>
  <c r="BN8" i="2" s="1"/>
  <c r="M256" i="2"/>
  <c r="BM17" i="2" l="1"/>
  <c r="BM8" i="2" s="1"/>
  <c r="H17" i="2"/>
  <c r="H8" i="2" s="1"/>
  <c r="AR17" i="2"/>
  <c r="AR8" i="2" s="1"/>
  <c r="BJ17" i="2"/>
  <c r="BJ8" i="2" s="1"/>
  <c r="AL17" i="2"/>
  <c r="AL8" i="2" s="1"/>
  <c r="BG257" i="2"/>
  <c r="BG10" i="2" s="1"/>
  <c r="BG9" i="2" s="1"/>
  <c r="AS17" i="2"/>
  <c r="AS8" i="2" s="1"/>
  <c r="S17" i="2"/>
  <c r="S8" i="2" s="1"/>
  <c r="AG17" i="2"/>
  <c r="AG8" i="2" s="1"/>
  <c r="F257" i="2"/>
  <c r="F10" i="2" s="1"/>
  <c r="F9" i="2" s="1"/>
  <c r="AJ17" i="2"/>
  <c r="AJ8" i="2" s="1"/>
  <c r="AB17" i="2"/>
  <c r="AB8" i="2" s="1"/>
  <c r="BH257" i="2"/>
  <c r="BH10" i="2" s="1"/>
  <c r="BH9" i="2" s="1"/>
  <c r="AQ17" i="2"/>
  <c r="AQ8" i="2" s="1"/>
  <c r="P257" i="2"/>
  <c r="P10" i="2" s="1"/>
  <c r="P9" i="2" s="1"/>
  <c r="J257" i="2"/>
  <c r="J10" i="2" s="1"/>
  <c r="J9" i="2" s="1"/>
  <c r="AY17" i="2"/>
  <c r="AY8" i="2" s="1"/>
  <c r="Y17" i="2"/>
  <c r="Y8" i="2" s="1"/>
  <c r="AO17" i="2"/>
  <c r="AO8" i="2" s="1"/>
  <c r="Z17" i="2"/>
  <c r="Z8" i="2" s="1"/>
  <c r="BC257" i="2"/>
  <c r="BC10" i="2" s="1"/>
  <c r="BC9" i="2" s="1"/>
  <c r="BI17" i="2"/>
  <c r="BI8" i="2" s="1"/>
  <c r="AN257" i="2"/>
  <c r="AN10" i="2" s="1"/>
  <c r="AN9" i="2" s="1"/>
  <c r="AN17" i="2"/>
  <c r="AN8" i="2" s="1"/>
  <c r="BD257" i="2"/>
  <c r="BD10" i="2" s="1"/>
  <c r="BD9" i="2" s="1"/>
  <c r="BD17" i="2"/>
  <c r="BD8" i="2" s="1"/>
  <c r="AC10" i="2"/>
  <c r="AC9" i="2" s="1"/>
  <c r="AB10" i="2"/>
  <c r="AB9" i="2" s="1"/>
  <c r="Z10" i="2"/>
  <c r="Z9" i="2" s="1"/>
  <c r="BK17" i="2"/>
  <c r="BK8" i="2" s="1"/>
  <c r="N17" i="2"/>
  <c r="N8" i="2" s="1"/>
  <c r="BL257" i="2"/>
  <c r="BL10" i="2" s="1"/>
  <c r="BL9" i="2" s="1"/>
  <c r="AT17" i="2"/>
  <c r="AT8" i="2" s="1"/>
  <c r="AT257" i="2"/>
  <c r="AT10" i="2" s="1"/>
  <c r="AT9" i="2" s="1"/>
  <c r="AV17" i="2"/>
  <c r="AV8" i="2" s="1"/>
  <c r="AV257" i="2"/>
  <c r="AV10" i="2" s="1"/>
  <c r="AV9" i="2" s="1"/>
  <c r="AA17" i="2"/>
  <c r="AA8" i="2" s="1"/>
  <c r="AA257" i="2"/>
  <c r="BA17" i="2"/>
  <c r="BA8" i="2" s="1"/>
  <c r="BA257" i="2"/>
  <c r="BA10" i="2" s="1"/>
  <c r="BA9" i="2" s="1"/>
  <c r="E257" i="2"/>
  <c r="E10" i="2" s="1"/>
  <c r="E9" i="2" s="1"/>
  <c r="E17" i="2"/>
  <c r="E8" i="2" s="1"/>
  <c r="U17" i="2"/>
  <c r="U8" i="2" s="1"/>
  <c r="U257" i="2"/>
  <c r="U10" i="2" s="1"/>
  <c r="U9" i="2" s="1"/>
  <c r="AZ257" i="2"/>
  <c r="AZ10" i="2" s="1"/>
  <c r="AZ9" i="2" s="1"/>
  <c r="AZ17" i="2"/>
  <c r="AZ8" i="2" s="1"/>
  <c r="BB17" i="2"/>
  <c r="BB8" i="2" s="1"/>
  <c r="BB257" i="2"/>
  <c r="BB10" i="2" s="1"/>
  <c r="BB9" i="2" s="1"/>
  <c r="AE17" i="2"/>
  <c r="AE8" i="2" s="1"/>
  <c r="AE257" i="2"/>
  <c r="AU17" i="2"/>
  <c r="AU8" i="2" s="1"/>
  <c r="AU257" i="2"/>
  <c r="AU10" i="2" s="1"/>
  <c r="AU9" i="2" s="1"/>
  <c r="AW17" i="2"/>
  <c r="AW8" i="2" s="1"/>
  <c r="AW257" i="2"/>
  <c r="AW10" i="2" s="1"/>
  <c r="AW9" i="2" s="1"/>
  <c r="M257" i="2"/>
  <c r="M10" i="2" s="1"/>
  <c r="M9" i="2" s="1"/>
  <c r="M17" i="2"/>
  <c r="M8" i="2" s="1"/>
  <c r="W257" i="2"/>
  <c r="W10" i="2" s="1"/>
  <c r="W9" i="2" s="1"/>
  <c r="W17" i="2"/>
  <c r="W8" i="2" s="1"/>
  <c r="AD257" i="2"/>
  <c r="AD17" i="2"/>
  <c r="AD8" i="2" s="1"/>
  <c r="AX257" i="2"/>
  <c r="AX10" i="2" s="1"/>
  <c r="AX9" i="2" s="1"/>
  <c r="AX17" i="2"/>
  <c r="AX8" i="2" s="1"/>
  <c r="V257" i="2"/>
  <c r="V10" i="2" s="1"/>
  <c r="V9" i="2" s="1"/>
  <c r="V17" i="2"/>
  <c r="V8" i="2" s="1"/>
  <c r="AA10" i="2" l="1"/>
  <c r="AA9" i="2" s="1"/>
  <c r="AD10" i="2"/>
  <c r="AD9" i="2" s="1"/>
  <c r="AE10" i="2"/>
  <c r="AE9" i="2" s="1"/>
</calcChain>
</file>

<file path=xl/sharedStrings.xml><?xml version="1.0" encoding="utf-8"?>
<sst xmlns="http://schemas.openxmlformats.org/spreadsheetml/2006/main" count="629" uniqueCount="367">
  <si>
    <t>Size</t>
    <phoneticPr fontId="1"/>
  </si>
  <si>
    <t>MCM02</t>
    <phoneticPr fontId="1"/>
  </si>
  <si>
    <t>MCM03</t>
    <phoneticPr fontId="1"/>
  </si>
  <si>
    <t>MCM05</t>
    <phoneticPr fontId="1"/>
  </si>
  <si>
    <t>MCM06</t>
    <phoneticPr fontId="1"/>
  </si>
  <si>
    <t>MCM08</t>
    <phoneticPr fontId="1"/>
  </si>
  <si>
    <t>MCM10</t>
    <phoneticPr fontId="1"/>
  </si>
  <si>
    <t>MCH06 (and MCL06)</t>
    <phoneticPr fontId="1"/>
  </si>
  <si>
    <t>MCH09</t>
    <phoneticPr fontId="1"/>
  </si>
  <si>
    <t>MCH10</t>
    <phoneticPr fontId="1"/>
  </si>
  <si>
    <t>Single</t>
    <phoneticPr fontId="1"/>
  </si>
  <si>
    <t>Double</t>
    <phoneticPr fontId="1"/>
  </si>
  <si>
    <t>BS Diameter</t>
    <phoneticPr fontId="1"/>
  </si>
  <si>
    <t>mm</t>
    <phoneticPr fontId="1"/>
  </si>
  <si>
    <t>If there is an external load (other than gravity or acceleration) acting to the axial direction of movement, then write the value here.</t>
    <phoneticPr fontId="1"/>
  </si>
  <si>
    <t>Stroke?</t>
    <phoneticPr fontId="1"/>
  </si>
  <si>
    <t>Conclusion</t>
    <phoneticPr fontId="1"/>
  </si>
  <si>
    <t>Speed?</t>
    <phoneticPr fontId="1"/>
  </si>
  <si>
    <t>BS Static Load?</t>
    <phoneticPr fontId="1"/>
  </si>
  <si>
    <t>LG Static Load?</t>
    <phoneticPr fontId="1"/>
  </si>
  <si>
    <t>SU Static Load?</t>
    <phoneticPr fontId="1"/>
  </si>
  <si>
    <t>Unit</t>
    <phoneticPr fontId="1"/>
  </si>
  <si>
    <t>-</t>
    <phoneticPr fontId="1"/>
  </si>
  <si>
    <t>Kg</t>
    <phoneticPr fontId="1"/>
  </si>
  <si>
    <t>N</t>
    <phoneticPr fontId="1"/>
  </si>
  <si>
    <t>N</t>
    <phoneticPr fontId="1"/>
  </si>
  <si>
    <t>If there is an external load (other than gravity or acceleration) acting to the vertical direction against slider surface, then write the value here.</t>
    <phoneticPr fontId="1"/>
  </si>
  <si>
    <t>mm</t>
    <phoneticPr fontId="1"/>
  </si>
  <si>
    <t>sec</t>
    <phoneticPr fontId="1"/>
  </si>
  <si>
    <t>mm</t>
    <phoneticPr fontId="1"/>
  </si>
  <si>
    <t>BS Ca (N)</t>
    <phoneticPr fontId="1"/>
  </si>
  <si>
    <t>LG C (N)</t>
    <phoneticPr fontId="1"/>
  </si>
  <si>
    <t>SU Ca (N)</t>
    <phoneticPr fontId="1"/>
  </si>
  <si>
    <t>LG Co (N)</t>
    <phoneticPr fontId="1"/>
  </si>
  <si>
    <t>BS Coa (N)</t>
    <phoneticPr fontId="1"/>
  </si>
  <si>
    <t>SU Coa (N)</t>
    <phoneticPr fontId="1"/>
  </si>
  <si>
    <t>Mro (Nm)</t>
    <phoneticPr fontId="1"/>
  </si>
  <si>
    <t>Mpo (Nm)</t>
    <phoneticPr fontId="1"/>
  </si>
  <si>
    <t>Myo (Nm)</t>
    <phoneticPr fontId="1"/>
  </si>
  <si>
    <t>εR</t>
    <phoneticPr fontId="1"/>
  </si>
  <si>
    <t>εP</t>
    <phoneticPr fontId="1"/>
  </si>
  <si>
    <t>εY</t>
    <phoneticPr fontId="1"/>
  </si>
  <si>
    <t>Available stroke length (mm) and allowable top speed (mm/sec)</t>
    <phoneticPr fontId="1"/>
  </si>
  <si>
    <t>1(H)</t>
    <phoneticPr fontId="1"/>
  </si>
  <si>
    <t>2 (H)</t>
    <phoneticPr fontId="1"/>
  </si>
  <si>
    <t>2 (P)</t>
    <phoneticPr fontId="1"/>
  </si>
  <si>
    <t>Operating conditions</t>
    <phoneticPr fontId="1"/>
  </si>
  <si>
    <t>Smooth - At smooth operation with no mechanical shock
Normal - At normal operation
Shock Vibration - At operation with mechanical shock and vibrations</t>
    <phoneticPr fontId="1"/>
  </si>
  <si>
    <t>Mass to be moved</t>
    <phoneticPr fontId="1"/>
  </si>
  <si>
    <t>Top speed during movements</t>
    <phoneticPr fontId="1"/>
  </si>
  <si>
    <t>External rolling moment during movement, if any</t>
    <phoneticPr fontId="1"/>
  </si>
  <si>
    <t>External axial load when stopped, if any</t>
    <phoneticPr fontId="1"/>
  </si>
  <si>
    <t>Position of axial load when stopped, from slider surface</t>
    <phoneticPr fontId="1"/>
  </si>
  <si>
    <t>Position of axial load during movement from slider surface</t>
    <phoneticPr fontId="1"/>
  </si>
  <si>
    <t>If there is an external load (other than gravity or acceleration) acting in the axial direction of Monocarrier during movement, then write the value of load and its position here.
If there is no load, leave this blank or input 0 (zero)</t>
    <phoneticPr fontId="1"/>
  </si>
  <si>
    <t>If there is an external load (other than gravity or acceleration) acting in the axial direction of Monocarrier while stopped, then write the value of load and its position here.
If there is no load, leave this blank or input 0 (zero)</t>
    <phoneticPr fontId="1"/>
  </si>
  <si>
    <t>Nm</t>
    <phoneticPr fontId="1"/>
  </si>
  <si>
    <t>mm/sec</t>
    <phoneticPr fontId="1"/>
  </si>
  <si>
    <t>-</t>
    <phoneticPr fontId="1"/>
  </si>
  <si>
    <t>Error message, if any</t>
    <phoneticPr fontId="1"/>
  </si>
  <si>
    <t>Mandatory: Select from drop-down list</t>
    <phoneticPr fontId="1"/>
  </si>
  <si>
    <t>External yawing moment during movement, if any</t>
    <phoneticPr fontId="1"/>
  </si>
  <si>
    <t>Top speed limit</t>
    <phoneticPr fontId="1"/>
  </si>
  <si>
    <t>Hide this row - See if the sroke is enough</t>
    <phoneticPr fontId="1"/>
  </si>
  <si>
    <t>Maximum stroke available for this size</t>
    <phoneticPr fontId="1"/>
  </si>
  <si>
    <t>Hide this row - See if the speed and necessary stroke is OK</t>
    <phoneticPr fontId="1"/>
  </si>
  <si>
    <t>sec</t>
    <phoneticPr fontId="1"/>
  </si>
  <si>
    <t>Monocarrier Spec</t>
    <phoneticPr fontId="1"/>
  </si>
  <si>
    <t>g</t>
    <phoneticPr fontId="1"/>
  </si>
  <si>
    <t>Distance slider to groove (mm)</t>
    <phoneticPr fontId="1"/>
  </si>
  <si>
    <t>Mounting factor - horizontal</t>
    <phoneticPr fontId="1"/>
  </si>
  <si>
    <t>Mounting factor- vertical</t>
    <phoneticPr fontId="1"/>
  </si>
  <si>
    <t>Monting factor - wall mount</t>
    <phoneticPr fontId="1"/>
  </si>
  <si>
    <t>Static thrust load</t>
    <phoneticPr fontId="1"/>
  </si>
  <si>
    <t>Static lateral load</t>
    <phoneticPr fontId="1"/>
  </si>
  <si>
    <t>Static vertical load</t>
    <phoneticPr fontId="1"/>
  </si>
  <si>
    <t>Static Pitching Moment Load</t>
    <phoneticPr fontId="1"/>
  </si>
  <si>
    <t>Static Yawing Moment Load</t>
    <phoneticPr fontId="1"/>
  </si>
  <si>
    <t>Static Rolling Moment load</t>
    <phoneticPr fontId="1"/>
  </si>
  <si>
    <t>Static vertical load factor</t>
    <phoneticPr fontId="1"/>
  </si>
  <si>
    <t>Static Rolling Moment load factor</t>
    <phoneticPr fontId="1"/>
  </si>
  <si>
    <t>Static Pitching Moment Load factor</t>
    <phoneticPr fontId="1"/>
  </si>
  <si>
    <t>Static Yawing Moment Load factor</t>
    <phoneticPr fontId="1"/>
  </si>
  <si>
    <t>BS Static Load factor</t>
    <phoneticPr fontId="1"/>
  </si>
  <si>
    <t>LG Static Load factor</t>
    <phoneticPr fontId="1"/>
  </si>
  <si>
    <t>SU Static Load factor</t>
    <phoneticPr fontId="1"/>
  </si>
  <si>
    <t>Static load factor</t>
    <phoneticPr fontId="1"/>
  </si>
  <si>
    <t>Static load factor limit</t>
    <phoneticPr fontId="1"/>
  </si>
  <si>
    <t>Acceleration time t1</t>
    <phoneticPr fontId="1"/>
  </si>
  <si>
    <t>Deceleration time t2</t>
    <phoneticPr fontId="1"/>
  </si>
  <si>
    <t>Constant speed time t3</t>
    <phoneticPr fontId="1"/>
  </si>
  <si>
    <t>Distance moved during acceleration S1</t>
    <phoneticPr fontId="1"/>
  </si>
  <si>
    <t>Distance moved during deceleration S2</t>
    <phoneticPr fontId="1"/>
  </si>
  <si>
    <t>Acceleration  a1</t>
    <phoneticPr fontId="1"/>
  </si>
  <si>
    <t>Deceleration a2</t>
    <phoneticPr fontId="1"/>
  </si>
  <si>
    <t>Top speed with triangular motion V'</t>
    <phoneticPr fontId="1"/>
  </si>
  <si>
    <t>External rolling moment when stopped, if any</t>
    <phoneticPr fontId="1"/>
  </si>
  <si>
    <t>External yawing moment when stopped, if any</t>
    <phoneticPr fontId="1"/>
  </si>
  <si>
    <t>If there is an external rolling moment when stopped, then write the value here.  Do not consider rolling moments from the mass.</t>
    <phoneticPr fontId="1"/>
  </si>
  <si>
    <t>If there is an external yawing moment when stopped, then write the value here.  Do not consider yawing moments from the mass.</t>
    <phoneticPr fontId="1"/>
  </si>
  <si>
    <t>5(H)</t>
    <phoneticPr fontId="1"/>
  </si>
  <si>
    <t>5(P)</t>
    <phoneticPr fontId="1"/>
  </si>
  <si>
    <t>10(H)</t>
    <phoneticPr fontId="1"/>
  </si>
  <si>
    <t>20(H)</t>
    <phoneticPr fontId="1"/>
  </si>
  <si>
    <t>20(H)</t>
    <phoneticPr fontId="1"/>
  </si>
  <si>
    <t>1(P)</t>
    <phoneticPr fontId="1"/>
  </si>
  <si>
    <t>20(P)</t>
    <phoneticPr fontId="1"/>
  </si>
  <si>
    <t>10(P)</t>
    <phoneticPr fontId="1"/>
  </si>
  <si>
    <t>BS Lead (accuracy grade)</t>
    <phoneticPr fontId="1"/>
  </si>
  <si>
    <t>Number of slider</t>
    <phoneticPr fontId="1"/>
  </si>
  <si>
    <t>Maximum length available on Monocarrier</t>
    <phoneticPr fontId="1"/>
  </si>
  <si>
    <t>Maximum speed available on Monocarrier</t>
    <phoneticPr fontId="1"/>
  </si>
  <si>
    <t>Single</t>
    <phoneticPr fontId="1"/>
  </si>
  <si>
    <t>Series</t>
    <phoneticPr fontId="1"/>
  </si>
  <si>
    <t>Mounting</t>
    <phoneticPr fontId="1"/>
  </si>
  <si>
    <t>Number of P/No meeting speed &amp; stroke</t>
    <phoneticPr fontId="1"/>
  </si>
  <si>
    <t>Load Factor fw</t>
    <phoneticPr fontId="1"/>
  </si>
  <si>
    <t>During acceleration</t>
    <phoneticPr fontId="1"/>
  </si>
  <si>
    <t>Lateral direction load on slider FH (N)</t>
    <phoneticPr fontId="1"/>
  </si>
  <si>
    <t>Vertical direction load on slider Fv (N)</t>
    <phoneticPr fontId="1"/>
  </si>
  <si>
    <t>Rolling Moment on slider MR (Nm)</t>
    <phoneticPr fontId="1"/>
  </si>
  <si>
    <t>Pitching Moment on slider MP (Nm)</t>
    <phoneticPr fontId="1"/>
  </si>
  <si>
    <t>Yawing Moment on slider MY (Nm)</t>
    <phoneticPr fontId="1"/>
  </si>
  <si>
    <t>Coefficient Lateral load YH</t>
    <phoneticPr fontId="1"/>
  </si>
  <si>
    <t>Coefficient Vertical load YV</t>
    <phoneticPr fontId="1"/>
  </si>
  <si>
    <t>Coefficient Rolling Moment load YR</t>
    <phoneticPr fontId="1"/>
  </si>
  <si>
    <t>Coefficient Pitching Moment load YP</t>
    <phoneticPr fontId="1"/>
  </si>
  <si>
    <t>Coefficient Yawing Moment load YY</t>
    <phoneticPr fontId="1"/>
  </si>
  <si>
    <t>Equivalent load on slider Fe (N)</t>
    <phoneticPr fontId="1"/>
  </si>
  <si>
    <t>Thrust load F (N)</t>
    <phoneticPr fontId="1"/>
  </si>
  <si>
    <t>εPxMP</t>
    <phoneticPr fontId="1"/>
  </si>
  <si>
    <t>εRxMR</t>
    <phoneticPr fontId="1"/>
  </si>
  <si>
    <t>εYxMY</t>
    <phoneticPr fontId="1"/>
  </si>
  <si>
    <t>Life of support unit (Km)</t>
    <phoneticPr fontId="1"/>
  </si>
  <si>
    <t>Life of ball screw (Km)</t>
    <phoneticPr fontId="1"/>
  </si>
  <si>
    <t>Life of linear guide (Km)</t>
    <phoneticPr fontId="1"/>
  </si>
  <si>
    <t>Life calculation</t>
    <phoneticPr fontId="1"/>
  </si>
  <si>
    <t>Mean load on the Linear guide (N)</t>
    <phoneticPr fontId="1"/>
  </si>
  <si>
    <t>Mean Load on the ball screw (N)</t>
    <phoneticPr fontId="1"/>
  </si>
  <si>
    <t>Mean Load on the support unit (N)</t>
    <phoneticPr fontId="1"/>
  </si>
  <si>
    <t>Max Rotation speed of ball screw (r.p.m.)</t>
    <phoneticPr fontId="1"/>
  </si>
  <si>
    <t>Required motor power (W)</t>
    <phoneticPr fontId="1"/>
  </si>
  <si>
    <t>During constant speed</t>
    <phoneticPr fontId="1"/>
  </si>
  <si>
    <t>During decceleration</t>
    <phoneticPr fontId="1"/>
  </si>
  <si>
    <t>Select from Horizontal, Vertical, Wall-mount.  See Fig 1 for details.</t>
    <phoneticPr fontId="1"/>
  </si>
  <si>
    <t xml:space="preserve">Calculated life; Running distance (Km) </t>
    <phoneticPr fontId="1"/>
  </si>
  <si>
    <t>Maximum Thrust force (movement) (N)</t>
    <phoneticPr fontId="1"/>
  </si>
  <si>
    <t>Maximum Thrust force (All) (N)</t>
    <phoneticPr fontId="1"/>
  </si>
  <si>
    <t>Required torque (movement) (Ncm)</t>
    <phoneticPr fontId="1"/>
  </si>
  <si>
    <t>Required motor maximum torque (Ncm)</t>
    <phoneticPr fontId="1"/>
  </si>
  <si>
    <t>SU Dynamic Loading?</t>
    <phoneticPr fontId="1"/>
  </si>
  <si>
    <t>External axial Load during movement, if any</t>
    <phoneticPr fontId="1"/>
  </si>
  <si>
    <t>Normal</t>
  </si>
  <si>
    <t>BS Dynamic Loading?</t>
    <phoneticPr fontId="1"/>
  </si>
  <si>
    <t>LG Dynamic Loading?</t>
    <phoneticPr fontId="1"/>
  </si>
  <si>
    <t>ストロークが足りるか？必要とする最大ストロークと、このサイズで製品化されている最長ストロークを比較して判断する。</t>
    <rPh sb="6" eb="7">
      <t>タ</t>
    </rPh>
    <rPh sb="11" eb="13">
      <t>ヒツヨウ</t>
    </rPh>
    <rPh sb="16" eb="18">
      <t>サイダイ</t>
    </rPh>
    <rPh sb="31" eb="34">
      <t>セイヒンカ</t>
    </rPh>
    <rPh sb="39" eb="41">
      <t>サイチョウ</t>
    </rPh>
    <rPh sb="47" eb="49">
      <t>ヒカク</t>
    </rPh>
    <rPh sb="51" eb="53">
      <t>ハンダン</t>
    </rPh>
    <phoneticPr fontId="1"/>
  </si>
  <si>
    <t>定格寿命(走行距離)。リニアガイド、ボールネジ、サポートユニットの定格寿命の内一番短いものが寿命となる。</t>
    <rPh sb="0" eb="2">
      <t>テイカク</t>
    </rPh>
    <rPh sb="2" eb="4">
      <t>ジュミョウ</t>
    </rPh>
    <rPh sb="5" eb="7">
      <t>ソウコウ</t>
    </rPh>
    <rPh sb="7" eb="9">
      <t>キョリ</t>
    </rPh>
    <rPh sb="33" eb="35">
      <t>テイカク</t>
    </rPh>
    <rPh sb="35" eb="37">
      <t>ジュミョウ</t>
    </rPh>
    <rPh sb="38" eb="39">
      <t>ウチ</t>
    </rPh>
    <rPh sb="39" eb="41">
      <t>イチバン</t>
    </rPh>
    <rPh sb="41" eb="42">
      <t>ミジカ</t>
    </rPh>
    <rPh sb="46" eb="48">
      <t>ジュミョウ</t>
    </rPh>
    <phoneticPr fontId="1"/>
  </si>
  <si>
    <t>定格寿命(往復回数)　走行距離を移動距離で割り、更に2で割る(往復回数を出す為)</t>
    <rPh sb="0" eb="2">
      <t>テイカク</t>
    </rPh>
    <rPh sb="2" eb="4">
      <t>ジュミョウ</t>
    </rPh>
    <rPh sb="5" eb="7">
      <t>オウフク</t>
    </rPh>
    <rPh sb="7" eb="9">
      <t>カイスウ</t>
    </rPh>
    <rPh sb="11" eb="13">
      <t>ソウコウ</t>
    </rPh>
    <rPh sb="13" eb="15">
      <t>キョリ</t>
    </rPh>
    <rPh sb="16" eb="18">
      <t>イドウ</t>
    </rPh>
    <rPh sb="18" eb="20">
      <t>キョリ</t>
    </rPh>
    <rPh sb="21" eb="22">
      <t>ワ</t>
    </rPh>
    <rPh sb="24" eb="25">
      <t>サラ</t>
    </rPh>
    <rPh sb="28" eb="29">
      <t>ワ</t>
    </rPh>
    <rPh sb="31" eb="33">
      <t>オウフク</t>
    </rPh>
    <rPh sb="33" eb="35">
      <t>カイスウ</t>
    </rPh>
    <rPh sb="36" eb="37">
      <t>ダ</t>
    </rPh>
    <rPh sb="38" eb="39">
      <t>タメ</t>
    </rPh>
    <phoneticPr fontId="1"/>
  </si>
  <si>
    <t>必要とするストロークと速度を両方満足する製品はこのサイズの中に存在するのか？</t>
    <rPh sb="0" eb="2">
      <t>ヒツヨウ</t>
    </rPh>
    <rPh sb="11" eb="13">
      <t>ソクド</t>
    </rPh>
    <rPh sb="14" eb="16">
      <t>リョウホウ</t>
    </rPh>
    <rPh sb="16" eb="18">
      <t>マンゾク</t>
    </rPh>
    <rPh sb="20" eb="22">
      <t>セイヒン</t>
    </rPh>
    <rPh sb="29" eb="30">
      <t>ナカ</t>
    </rPh>
    <rPh sb="31" eb="33">
      <t>ソンザイ</t>
    </rPh>
    <phoneticPr fontId="1"/>
  </si>
  <si>
    <t>ストローク50mmの最高速度(カタログ値)</t>
    <rPh sb="10" eb="12">
      <t>サイコウ</t>
    </rPh>
    <rPh sb="12" eb="14">
      <t>ソクド</t>
    </rPh>
    <rPh sb="19" eb="20">
      <t>アタイ</t>
    </rPh>
    <phoneticPr fontId="1"/>
  </si>
  <si>
    <t>ストローク60mmの最高速度(カタログ値)</t>
    <rPh sb="10" eb="12">
      <t>サイコウ</t>
    </rPh>
    <rPh sb="12" eb="14">
      <t>ソクド</t>
    </rPh>
    <rPh sb="19" eb="20">
      <t>アタイ</t>
    </rPh>
    <phoneticPr fontId="1"/>
  </si>
  <si>
    <t>ストローク70mmの最高速度(カタログ値)</t>
    <rPh sb="10" eb="12">
      <t>サイコウ</t>
    </rPh>
    <rPh sb="12" eb="14">
      <t>ソクド</t>
    </rPh>
    <rPh sb="19" eb="20">
      <t>アタイ</t>
    </rPh>
    <phoneticPr fontId="1"/>
  </si>
  <si>
    <t>ストローク80mmの最高速度(カタログ値)</t>
    <rPh sb="10" eb="12">
      <t>サイコウ</t>
    </rPh>
    <rPh sb="12" eb="14">
      <t>ソクド</t>
    </rPh>
    <rPh sb="19" eb="20">
      <t>アタイ</t>
    </rPh>
    <phoneticPr fontId="1"/>
  </si>
  <si>
    <t>ストローク100mmの最高速度(カタログ値)</t>
    <rPh sb="11" eb="13">
      <t>サイコウ</t>
    </rPh>
    <rPh sb="13" eb="15">
      <t>ソクド</t>
    </rPh>
    <rPh sb="20" eb="21">
      <t>アタイ</t>
    </rPh>
    <phoneticPr fontId="1"/>
  </si>
  <si>
    <t>ストローク110mmの最高速度(カタログ値)</t>
    <rPh sb="11" eb="13">
      <t>サイコウ</t>
    </rPh>
    <rPh sb="13" eb="15">
      <t>ソクド</t>
    </rPh>
    <rPh sb="20" eb="21">
      <t>アタイ</t>
    </rPh>
    <phoneticPr fontId="1"/>
  </si>
  <si>
    <t>ストローク150mmの最高速度(カタログ値)</t>
    <rPh sb="11" eb="13">
      <t>サイコウ</t>
    </rPh>
    <rPh sb="13" eb="15">
      <t>ソクド</t>
    </rPh>
    <rPh sb="20" eb="21">
      <t>アタイ</t>
    </rPh>
    <phoneticPr fontId="1"/>
  </si>
  <si>
    <t>ストローク160mmの最高速度(カタログ値)</t>
    <rPh sb="11" eb="13">
      <t>サイコウ</t>
    </rPh>
    <rPh sb="13" eb="15">
      <t>ソクド</t>
    </rPh>
    <rPh sb="20" eb="21">
      <t>アタイ</t>
    </rPh>
    <phoneticPr fontId="1"/>
  </si>
  <si>
    <t>ストローク170mmの最高速度(カタログ値)</t>
    <rPh sb="11" eb="13">
      <t>サイコウ</t>
    </rPh>
    <rPh sb="13" eb="15">
      <t>ソクド</t>
    </rPh>
    <rPh sb="20" eb="21">
      <t>アタイ</t>
    </rPh>
    <phoneticPr fontId="1"/>
  </si>
  <si>
    <t>ストローク180mmの最高速度(カタログ値)</t>
    <rPh sb="11" eb="13">
      <t>サイコウ</t>
    </rPh>
    <rPh sb="13" eb="15">
      <t>ソクド</t>
    </rPh>
    <rPh sb="20" eb="21">
      <t>アタイ</t>
    </rPh>
    <phoneticPr fontId="1"/>
  </si>
  <si>
    <t>ストローク200mmの最高速度(カタログ値)</t>
    <rPh sb="11" eb="13">
      <t>サイコウ</t>
    </rPh>
    <rPh sb="13" eb="15">
      <t>ソクド</t>
    </rPh>
    <rPh sb="20" eb="21">
      <t>アタイ</t>
    </rPh>
    <phoneticPr fontId="1"/>
  </si>
  <si>
    <t>ストローク210mmの最高速度(カタログ値)</t>
    <rPh sb="11" eb="13">
      <t>サイコウ</t>
    </rPh>
    <rPh sb="13" eb="15">
      <t>ソクド</t>
    </rPh>
    <rPh sb="20" eb="21">
      <t>アタイ</t>
    </rPh>
    <phoneticPr fontId="1"/>
  </si>
  <si>
    <t>ストローク250mmの最高速度(カタログ値)</t>
    <rPh sb="11" eb="13">
      <t>サイコウ</t>
    </rPh>
    <rPh sb="13" eb="15">
      <t>ソクド</t>
    </rPh>
    <rPh sb="20" eb="21">
      <t>アタイ</t>
    </rPh>
    <phoneticPr fontId="1"/>
  </si>
  <si>
    <t>ストローク270mmの最高速度(カタログ値)</t>
    <rPh sb="11" eb="13">
      <t>サイコウ</t>
    </rPh>
    <rPh sb="13" eb="15">
      <t>ソクド</t>
    </rPh>
    <rPh sb="20" eb="21">
      <t>アタイ</t>
    </rPh>
    <phoneticPr fontId="1"/>
  </si>
  <si>
    <t>ストローク280mmの最高速度(カタログ値)</t>
    <rPh sb="11" eb="13">
      <t>サイコウ</t>
    </rPh>
    <rPh sb="13" eb="15">
      <t>ソクド</t>
    </rPh>
    <rPh sb="20" eb="21">
      <t>アタイ</t>
    </rPh>
    <phoneticPr fontId="1"/>
  </si>
  <si>
    <t>ストローク300mmの最高速度(カタログ値)</t>
    <rPh sb="11" eb="13">
      <t>サイコウ</t>
    </rPh>
    <rPh sb="13" eb="15">
      <t>ソクド</t>
    </rPh>
    <rPh sb="20" eb="21">
      <t>アタイ</t>
    </rPh>
    <phoneticPr fontId="1"/>
  </si>
  <si>
    <t>ストローク310mmの最高速度(カタログ値)</t>
    <rPh sb="11" eb="13">
      <t>サイコウ</t>
    </rPh>
    <rPh sb="13" eb="15">
      <t>ソクド</t>
    </rPh>
    <rPh sb="20" eb="21">
      <t>アタイ</t>
    </rPh>
    <phoneticPr fontId="1"/>
  </si>
  <si>
    <t>ストローク350mmの最高速度(カタログ値)</t>
    <rPh sb="11" eb="13">
      <t>サイコウ</t>
    </rPh>
    <rPh sb="13" eb="15">
      <t>ソクド</t>
    </rPh>
    <rPh sb="20" eb="21">
      <t>アタイ</t>
    </rPh>
    <phoneticPr fontId="1"/>
  </si>
  <si>
    <t>ストローク370mmの最高速度(カタログ値)</t>
    <rPh sb="11" eb="13">
      <t>サイコウ</t>
    </rPh>
    <rPh sb="13" eb="15">
      <t>ソクド</t>
    </rPh>
    <rPh sb="20" eb="21">
      <t>アタイ</t>
    </rPh>
    <phoneticPr fontId="1"/>
  </si>
  <si>
    <t>ストローク380mmの最高速度(カタログ値)</t>
    <rPh sb="11" eb="13">
      <t>サイコウ</t>
    </rPh>
    <rPh sb="13" eb="15">
      <t>ソクド</t>
    </rPh>
    <rPh sb="20" eb="21">
      <t>アタイ</t>
    </rPh>
    <phoneticPr fontId="1"/>
  </si>
  <si>
    <t>ストローク400mmの最高速度(カタログ値)</t>
    <rPh sb="11" eb="13">
      <t>サイコウ</t>
    </rPh>
    <rPh sb="13" eb="15">
      <t>ソクド</t>
    </rPh>
    <rPh sb="20" eb="21">
      <t>アタイ</t>
    </rPh>
    <phoneticPr fontId="1"/>
  </si>
  <si>
    <t>ストローク410mmの最高速度(カタログ値)</t>
    <rPh sb="11" eb="13">
      <t>サイコウ</t>
    </rPh>
    <rPh sb="13" eb="15">
      <t>ソクド</t>
    </rPh>
    <rPh sb="20" eb="21">
      <t>アタイ</t>
    </rPh>
    <phoneticPr fontId="1"/>
  </si>
  <si>
    <t>ストローク450mmの最高速度(カタログ値)</t>
    <rPh sb="11" eb="13">
      <t>サイコウ</t>
    </rPh>
    <rPh sb="13" eb="15">
      <t>ソクド</t>
    </rPh>
    <rPh sb="20" eb="21">
      <t>アタイ</t>
    </rPh>
    <phoneticPr fontId="1"/>
  </si>
  <si>
    <t>ストローク470mmの最高速度(カタログ値)</t>
    <rPh sb="11" eb="13">
      <t>サイコウ</t>
    </rPh>
    <rPh sb="13" eb="15">
      <t>ソクド</t>
    </rPh>
    <rPh sb="20" eb="21">
      <t>アタイ</t>
    </rPh>
    <phoneticPr fontId="1"/>
  </si>
  <si>
    <t>ストローク480mmの最高速度(カタログ値)</t>
    <rPh sb="11" eb="13">
      <t>サイコウ</t>
    </rPh>
    <rPh sb="13" eb="15">
      <t>ソクド</t>
    </rPh>
    <rPh sb="20" eb="21">
      <t>アタイ</t>
    </rPh>
    <phoneticPr fontId="1"/>
  </si>
  <si>
    <t>ストローク500mmの最高速度(カタログ値)</t>
    <rPh sb="11" eb="13">
      <t>サイコウ</t>
    </rPh>
    <rPh sb="13" eb="15">
      <t>ソクド</t>
    </rPh>
    <rPh sb="20" eb="21">
      <t>アタイ</t>
    </rPh>
    <phoneticPr fontId="1"/>
  </si>
  <si>
    <t>ストローク510mmの最高速度(カタログ値)</t>
    <rPh sb="11" eb="13">
      <t>サイコウ</t>
    </rPh>
    <rPh sb="13" eb="15">
      <t>ソクド</t>
    </rPh>
    <rPh sb="20" eb="21">
      <t>アタイ</t>
    </rPh>
    <phoneticPr fontId="1"/>
  </si>
  <si>
    <t>ストローク550mmの最高速度(カタログ値)</t>
    <rPh sb="11" eb="13">
      <t>サイコウ</t>
    </rPh>
    <rPh sb="13" eb="15">
      <t>ソクド</t>
    </rPh>
    <rPh sb="20" eb="21">
      <t>アタイ</t>
    </rPh>
    <phoneticPr fontId="1"/>
  </si>
  <si>
    <t>ストローク570mmの最高速度(カタログ値)</t>
    <rPh sb="11" eb="13">
      <t>サイコウ</t>
    </rPh>
    <rPh sb="13" eb="15">
      <t>ソクド</t>
    </rPh>
    <rPh sb="20" eb="21">
      <t>アタイ</t>
    </rPh>
    <phoneticPr fontId="1"/>
  </si>
  <si>
    <t>ストローク580mmの最高速度(カタログ値)</t>
    <rPh sb="11" eb="13">
      <t>サイコウ</t>
    </rPh>
    <rPh sb="13" eb="15">
      <t>ソクド</t>
    </rPh>
    <rPh sb="20" eb="21">
      <t>アタイ</t>
    </rPh>
    <phoneticPr fontId="1"/>
  </si>
  <si>
    <t>ストローク600mmの最高速度(カタログ値)</t>
    <rPh sb="11" eb="13">
      <t>サイコウ</t>
    </rPh>
    <rPh sb="13" eb="15">
      <t>ソクド</t>
    </rPh>
    <rPh sb="20" eb="21">
      <t>アタイ</t>
    </rPh>
    <phoneticPr fontId="1"/>
  </si>
  <si>
    <t>ストローク610mmの最高速度(カタログ値)</t>
    <rPh sb="11" eb="13">
      <t>サイコウ</t>
    </rPh>
    <rPh sb="13" eb="15">
      <t>ソクド</t>
    </rPh>
    <rPh sb="20" eb="21">
      <t>アタイ</t>
    </rPh>
    <phoneticPr fontId="1"/>
  </si>
  <si>
    <t>ストローク650mmの最高速度(カタログ値)</t>
    <rPh sb="11" eb="13">
      <t>サイコウ</t>
    </rPh>
    <rPh sb="13" eb="15">
      <t>ソクド</t>
    </rPh>
    <rPh sb="20" eb="21">
      <t>アタイ</t>
    </rPh>
    <phoneticPr fontId="1"/>
  </si>
  <si>
    <t>ストローク670mmの最高速度(カタログ値)</t>
    <rPh sb="11" eb="13">
      <t>サイコウ</t>
    </rPh>
    <rPh sb="13" eb="15">
      <t>ソクド</t>
    </rPh>
    <rPh sb="20" eb="21">
      <t>アタイ</t>
    </rPh>
    <phoneticPr fontId="1"/>
  </si>
  <si>
    <t>ストローク680mmの最高速度(カタログ値)</t>
    <rPh sb="11" eb="13">
      <t>サイコウ</t>
    </rPh>
    <rPh sb="13" eb="15">
      <t>ソクド</t>
    </rPh>
    <rPh sb="20" eb="21">
      <t>アタイ</t>
    </rPh>
    <phoneticPr fontId="1"/>
  </si>
  <si>
    <t>ストローク700mmの最高速度(カタログ値)</t>
    <rPh sb="11" eb="13">
      <t>サイコウ</t>
    </rPh>
    <rPh sb="13" eb="15">
      <t>ソクド</t>
    </rPh>
    <rPh sb="20" eb="21">
      <t>アタイ</t>
    </rPh>
    <phoneticPr fontId="1"/>
  </si>
  <si>
    <t>ストローク710mmの最高速度(カタログ値)</t>
    <rPh sb="11" eb="13">
      <t>サイコウ</t>
    </rPh>
    <rPh sb="13" eb="15">
      <t>ソクド</t>
    </rPh>
    <rPh sb="20" eb="21">
      <t>アタイ</t>
    </rPh>
    <phoneticPr fontId="1"/>
  </si>
  <si>
    <t>ストローク1200mmの最高速度(カタログ値)</t>
    <rPh sb="12" eb="14">
      <t>サイコウ</t>
    </rPh>
    <rPh sb="14" eb="16">
      <t>ソクド</t>
    </rPh>
    <rPh sb="21" eb="22">
      <t>アタイ</t>
    </rPh>
    <phoneticPr fontId="1"/>
  </si>
  <si>
    <t>ストローク1000mmの最高速度(カタログ値)</t>
    <rPh sb="12" eb="14">
      <t>サイコウ</t>
    </rPh>
    <rPh sb="14" eb="16">
      <t>ソクド</t>
    </rPh>
    <rPh sb="21" eb="22">
      <t>アタイ</t>
    </rPh>
    <phoneticPr fontId="1"/>
  </si>
  <si>
    <t>ストローク1050mmの最高速度(カタログ値)</t>
    <rPh sb="12" eb="14">
      <t>サイコウ</t>
    </rPh>
    <rPh sb="14" eb="16">
      <t>ソクド</t>
    </rPh>
    <rPh sb="21" eb="22">
      <t>アタイ</t>
    </rPh>
    <phoneticPr fontId="1"/>
  </si>
  <si>
    <t>ストローク1100mmの最高速度(カタログ値)</t>
    <rPh sb="12" eb="14">
      <t>サイコウ</t>
    </rPh>
    <rPh sb="14" eb="16">
      <t>ソクド</t>
    </rPh>
    <rPh sb="21" eb="22">
      <t>アタイ</t>
    </rPh>
    <phoneticPr fontId="1"/>
  </si>
  <si>
    <t>ストローク750mmの最高速度(カタログ値)</t>
    <rPh sb="11" eb="13">
      <t>サイコウ</t>
    </rPh>
    <rPh sb="13" eb="15">
      <t>ソクド</t>
    </rPh>
    <rPh sb="20" eb="21">
      <t>アタイ</t>
    </rPh>
    <phoneticPr fontId="1"/>
  </si>
  <si>
    <t>ストローク800mmの最高速度(カタログ値)</t>
    <rPh sb="11" eb="13">
      <t>サイコウ</t>
    </rPh>
    <rPh sb="13" eb="15">
      <t>ソクド</t>
    </rPh>
    <rPh sb="20" eb="21">
      <t>アタイ</t>
    </rPh>
    <phoneticPr fontId="1"/>
  </si>
  <si>
    <t>ストローク850mmの最高速度(カタログ値)</t>
    <rPh sb="11" eb="13">
      <t>サイコウ</t>
    </rPh>
    <rPh sb="13" eb="15">
      <t>ソクド</t>
    </rPh>
    <rPh sb="20" eb="21">
      <t>アタイ</t>
    </rPh>
    <phoneticPr fontId="1"/>
  </si>
  <si>
    <t>ストローク900mmの最高速度(カタログ値)</t>
    <rPh sb="11" eb="13">
      <t>サイコウ</t>
    </rPh>
    <rPh sb="13" eb="15">
      <t>ソクド</t>
    </rPh>
    <rPh sb="20" eb="21">
      <t>アタイ</t>
    </rPh>
    <phoneticPr fontId="1"/>
  </si>
  <si>
    <t>ストローク950mmの最高速度(カタログ値)</t>
    <rPh sb="11" eb="13">
      <t>サイコウ</t>
    </rPh>
    <rPh sb="13" eb="15">
      <t>ソクド</t>
    </rPh>
    <rPh sb="20" eb="21">
      <t>アタイ</t>
    </rPh>
    <phoneticPr fontId="1"/>
  </si>
  <si>
    <t>ストローク870mmの最高速度(カタログ値)</t>
    <rPh sb="11" eb="13">
      <t>サイコウ</t>
    </rPh>
    <rPh sb="13" eb="15">
      <t>ソクド</t>
    </rPh>
    <rPh sb="20" eb="21">
      <t>アタイ</t>
    </rPh>
    <phoneticPr fontId="1"/>
  </si>
  <si>
    <t>モノキャリアの大きさ。(カタログより)</t>
    <rPh sb="7" eb="8">
      <t>オオ</t>
    </rPh>
    <phoneticPr fontId="1"/>
  </si>
  <si>
    <t>スライダの数。SingleかDoubleか。(カタログより)</t>
    <rPh sb="5" eb="6">
      <t>カズ</t>
    </rPh>
    <phoneticPr fontId="1"/>
  </si>
  <si>
    <t>最長ストロークを算出する。</t>
    <rPh sb="0" eb="2">
      <t>サイチョウ</t>
    </rPh>
    <rPh sb="8" eb="10">
      <t>サンシュツ</t>
    </rPh>
    <phoneticPr fontId="1"/>
  </si>
  <si>
    <t>ストロークが足りていて、かつ、速度を満足する場合１を返す。</t>
    <rPh sb="6" eb="7">
      <t>タ</t>
    </rPh>
    <rPh sb="15" eb="17">
      <t>ソクド</t>
    </rPh>
    <rPh sb="18" eb="20">
      <t>マンゾク</t>
    </rPh>
    <rPh sb="22" eb="24">
      <t>バアイ</t>
    </rPh>
    <rPh sb="26" eb="27">
      <t>カエ</t>
    </rPh>
    <phoneticPr fontId="1"/>
  </si>
  <si>
    <t>デバッグ用メモｂｙ守本　黄色の行は、Dのセルの内容をそのまま右にコピーすればいい。黄色くない行は、D以降のセルはカタログから値を引っ張ってくること。Memo for debug by M.Morimoto</t>
    <rPh sb="4" eb="5">
      <t>ヨウ</t>
    </rPh>
    <rPh sb="9" eb="11">
      <t>モリモト</t>
    </rPh>
    <rPh sb="12" eb="14">
      <t>キイロ</t>
    </rPh>
    <rPh sb="15" eb="16">
      <t>ギョウ</t>
    </rPh>
    <rPh sb="23" eb="25">
      <t>ナイヨウ</t>
    </rPh>
    <rPh sb="30" eb="31">
      <t>ミギ</t>
    </rPh>
    <rPh sb="41" eb="43">
      <t>キイロ</t>
    </rPh>
    <rPh sb="46" eb="47">
      <t>ギョウ</t>
    </rPh>
    <rPh sb="50" eb="52">
      <t>イコウ</t>
    </rPh>
    <rPh sb="62" eb="63">
      <t>アタイ</t>
    </rPh>
    <rPh sb="64" eb="65">
      <t>ヒ</t>
    </rPh>
    <rPh sb="66" eb="67">
      <t>パ</t>
    </rPh>
    <phoneticPr fontId="1"/>
  </si>
  <si>
    <t>ストロークが足りていて、かつ、速度を満足するものがあれば1もしくはそれ以上の数、一切満足しなければ（＝使えない)0を返す。</t>
    <rPh sb="6" eb="7">
      <t>タ</t>
    </rPh>
    <rPh sb="15" eb="17">
      <t>ソクド</t>
    </rPh>
    <rPh sb="18" eb="20">
      <t>マンゾク</t>
    </rPh>
    <rPh sb="35" eb="37">
      <t>イジョウ</t>
    </rPh>
    <rPh sb="38" eb="39">
      <t>カズ</t>
    </rPh>
    <rPh sb="40" eb="42">
      <t>イッサイ</t>
    </rPh>
    <rPh sb="42" eb="44">
      <t>マンゾク</t>
    </rPh>
    <rPh sb="51" eb="52">
      <t>ツカ</t>
    </rPh>
    <rPh sb="58" eb="59">
      <t>カエ</t>
    </rPh>
    <phoneticPr fontId="1"/>
  </si>
  <si>
    <t>Motor requirements (FYI only)</t>
    <phoneticPr fontId="1"/>
  </si>
  <si>
    <t>静定格ローリングモーメント　(カタログより）</t>
    <rPh sb="0" eb="1">
      <t>セイ</t>
    </rPh>
    <rPh sb="1" eb="3">
      <t>テイカク</t>
    </rPh>
    <phoneticPr fontId="1"/>
  </si>
  <si>
    <t>静定格ピッチングモーメント　(カタログより)</t>
    <rPh sb="0" eb="1">
      <t>セイ</t>
    </rPh>
    <rPh sb="1" eb="3">
      <t>テイカク</t>
    </rPh>
    <phoneticPr fontId="1"/>
  </si>
  <si>
    <t>静定格ヨーイングモーメント　(カタログより)</t>
    <rPh sb="0" eb="1">
      <t>セイ</t>
    </rPh>
    <rPh sb="1" eb="3">
      <t>テイカク</t>
    </rPh>
    <phoneticPr fontId="1"/>
  </si>
  <si>
    <t>ローリングモーメントに対する動等価荷重係数　(カタログより）</t>
    <rPh sb="11" eb="12">
      <t>タイ</t>
    </rPh>
    <rPh sb="14" eb="17">
      <t>ドウトウカ</t>
    </rPh>
    <rPh sb="17" eb="19">
      <t>カジュウ</t>
    </rPh>
    <rPh sb="19" eb="21">
      <t>ケイスウ</t>
    </rPh>
    <phoneticPr fontId="1"/>
  </si>
  <si>
    <t>ピッチングモーメントに対する動等価荷重係数　(カタログより）</t>
    <rPh sb="11" eb="12">
      <t>タイ</t>
    </rPh>
    <rPh sb="14" eb="17">
      <t>ドウトウカ</t>
    </rPh>
    <rPh sb="17" eb="19">
      <t>カジュウ</t>
    </rPh>
    <rPh sb="19" eb="21">
      <t>ケイスウ</t>
    </rPh>
    <phoneticPr fontId="1"/>
  </si>
  <si>
    <t>ヨーイングモーメントに対する動等価荷重係数　(カタログより）</t>
    <rPh sb="11" eb="12">
      <t>タイ</t>
    </rPh>
    <rPh sb="14" eb="17">
      <t>ドウトウカ</t>
    </rPh>
    <rPh sb="17" eb="19">
      <t>カジュウ</t>
    </rPh>
    <rPh sb="19" eb="21">
      <t>ケイスウ</t>
    </rPh>
    <phoneticPr fontId="1"/>
  </si>
  <si>
    <t>Rated running dist La(km)</t>
    <phoneticPr fontId="1"/>
  </si>
  <si>
    <t>ボールネジのリードと精度(カタログより）　同じリードでもHとPで基本荷重が異なる場合は列を分ける必要あり。</t>
    <rPh sb="10" eb="12">
      <t>セイド</t>
    </rPh>
    <rPh sb="21" eb="22">
      <t>オナ</t>
    </rPh>
    <rPh sb="32" eb="34">
      <t>キホン</t>
    </rPh>
    <rPh sb="37" eb="38">
      <t>コト</t>
    </rPh>
    <rPh sb="40" eb="42">
      <t>バアイ</t>
    </rPh>
    <rPh sb="43" eb="44">
      <t>レツ</t>
    </rPh>
    <rPh sb="45" eb="46">
      <t>ワ</t>
    </rPh>
    <rPh sb="48" eb="50">
      <t>ヒツヨウ</t>
    </rPh>
    <phoneticPr fontId="1"/>
  </si>
  <si>
    <t>使えるか使えないかの判断。ストローク、速度、BS静荷重、リニアガイド静荷重、ボールネジ荷重、リニアガイド荷重、サポートユーニット荷重全てがパスすればOKになる。</t>
    <rPh sb="0" eb="1">
      <t>ツカ</t>
    </rPh>
    <rPh sb="4" eb="5">
      <t>ツカ</t>
    </rPh>
    <rPh sb="10" eb="12">
      <t>ハンダン</t>
    </rPh>
    <rPh sb="19" eb="21">
      <t>ソクド</t>
    </rPh>
    <rPh sb="24" eb="25">
      <t>セイ</t>
    </rPh>
    <rPh sb="66" eb="67">
      <t>スベ</t>
    </rPh>
    <phoneticPr fontId="1"/>
  </si>
  <si>
    <t>ボールネジ部基本動定格荷重　(カタログより)</t>
    <rPh sb="5" eb="6">
      <t>ブ</t>
    </rPh>
    <rPh sb="6" eb="8">
      <t>キホン</t>
    </rPh>
    <rPh sb="8" eb="9">
      <t>ドウ</t>
    </rPh>
    <rPh sb="9" eb="11">
      <t>テイカク</t>
    </rPh>
    <phoneticPr fontId="1"/>
  </si>
  <si>
    <t>リニアガイド部基本動定格荷重　(カタログより)</t>
    <rPh sb="6" eb="7">
      <t>ブ</t>
    </rPh>
    <rPh sb="7" eb="9">
      <t>キホン</t>
    </rPh>
    <rPh sb="9" eb="10">
      <t>ドウ</t>
    </rPh>
    <rPh sb="10" eb="12">
      <t>テイカク</t>
    </rPh>
    <phoneticPr fontId="1"/>
  </si>
  <si>
    <t>サポートユニット部基本動定格荷重　(カタログより)</t>
    <rPh sb="8" eb="9">
      <t>ブ</t>
    </rPh>
    <rPh sb="9" eb="11">
      <t>キホン</t>
    </rPh>
    <rPh sb="11" eb="12">
      <t>ドウ</t>
    </rPh>
    <rPh sb="12" eb="14">
      <t>テイカク</t>
    </rPh>
    <phoneticPr fontId="1"/>
  </si>
  <si>
    <t>サポートユニット部限界荷重　(カタログより)</t>
    <rPh sb="8" eb="9">
      <t>ブ</t>
    </rPh>
    <rPh sb="9" eb="11">
      <t>ゲンカイ</t>
    </rPh>
    <phoneticPr fontId="1"/>
  </si>
  <si>
    <t>ボールネジ部基本静定格荷重　(カタログより)</t>
    <rPh sb="5" eb="6">
      <t>ブ</t>
    </rPh>
    <rPh sb="6" eb="8">
      <t>キホン</t>
    </rPh>
    <rPh sb="8" eb="9">
      <t>セイ</t>
    </rPh>
    <rPh sb="9" eb="11">
      <t>テイカク</t>
    </rPh>
    <phoneticPr fontId="1"/>
  </si>
  <si>
    <t>リニアガイド部静定格荷重　(カタログより)</t>
    <rPh sb="6" eb="7">
      <t>ブ</t>
    </rPh>
    <rPh sb="7" eb="8">
      <t>セイ</t>
    </rPh>
    <rPh sb="8" eb="10">
      <t>テイカク</t>
    </rPh>
    <phoneticPr fontId="1"/>
  </si>
  <si>
    <t>スライダの搭載面からリニアガイドのレール溝までの距離　(推定　といえばかっこいいけどテキトーな値を入れてます）</t>
    <rPh sb="5" eb="7">
      <t>トウサイ</t>
    </rPh>
    <rPh sb="7" eb="8">
      <t>メン</t>
    </rPh>
    <rPh sb="20" eb="21">
      <t>ミゾ</t>
    </rPh>
    <rPh sb="24" eb="26">
      <t>キョリ</t>
    </rPh>
    <rPh sb="28" eb="30">
      <t>スイテイ</t>
    </rPh>
    <rPh sb="47" eb="48">
      <t>アタイ</t>
    </rPh>
    <rPh sb="49" eb="50">
      <t>イ</t>
    </rPh>
    <phoneticPr fontId="1"/>
  </si>
  <si>
    <t>スライダ個数</t>
    <rPh sb="4" eb="6">
      <t>コスウ</t>
    </rPh>
    <phoneticPr fontId="1"/>
  </si>
  <si>
    <t>水平使いなら1、それ以外は0</t>
    <rPh sb="0" eb="2">
      <t>スイヘイ</t>
    </rPh>
    <rPh sb="2" eb="3">
      <t>ツカ</t>
    </rPh>
    <rPh sb="10" eb="12">
      <t>イガイ</t>
    </rPh>
    <phoneticPr fontId="1"/>
  </si>
  <si>
    <t>垂直使いなら1、それ以外は0</t>
    <rPh sb="0" eb="2">
      <t>スイチョク</t>
    </rPh>
    <rPh sb="2" eb="3">
      <t>ツカ</t>
    </rPh>
    <rPh sb="10" eb="12">
      <t>イガイ</t>
    </rPh>
    <phoneticPr fontId="1"/>
  </si>
  <si>
    <t>壁掛使いなら1、それ以外は0</t>
    <rPh sb="0" eb="2">
      <t>カベカ</t>
    </rPh>
    <rPh sb="2" eb="3">
      <t>ツカ</t>
    </rPh>
    <rPh sb="10" eb="12">
      <t>イガイ</t>
    </rPh>
    <phoneticPr fontId="1"/>
  </si>
  <si>
    <t>これは最長ストロークを算出する為のダミーデータ</t>
    <rPh sb="3" eb="5">
      <t>サイチョウ</t>
    </rPh>
    <rPh sb="11" eb="13">
      <t>サンシュツ</t>
    </rPh>
    <rPh sb="15" eb="16">
      <t>タメ</t>
    </rPh>
    <phoneticPr fontId="1"/>
  </si>
  <si>
    <t>ボールネジの(基本静定格荷重÷作用する静荷重)＞安全係数なら良い。</t>
    <rPh sb="7" eb="9">
      <t>キホン</t>
    </rPh>
    <rPh sb="9" eb="10">
      <t>セイ</t>
    </rPh>
    <rPh sb="10" eb="12">
      <t>テイカク</t>
    </rPh>
    <rPh sb="15" eb="17">
      <t>サヨウ</t>
    </rPh>
    <rPh sb="19" eb="20">
      <t>セイ</t>
    </rPh>
    <rPh sb="24" eb="26">
      <t>アンゼン</t>
    </rPh>
    <rPh sb="26" eb="28">
      <t>ケイスウ</t>
    </rPh>
    <rPh sb="30" eb="31">
      <t>ヨ</t>
    </rPh>
    <phoneticPr fontId="1"/>
  </si>
  <si>
    <t>リニアガイドの(静定格荷重÷作用する静荷重)＞安全係数なら良い。本当は多方向の荷重を同時に受ける時はNSKに相談すべきなのだがそれはしていない。各荷重個別に全て(静定格荷重÷作用する静荷重)＞荷重係数ならOKとしている。(手抜き)</t>
    <rPh sb="8" eb="9">
      <t>セイ</t>
    </rPh>
    <rPh sb="9" eb="11">
      <t>テイカク</t>
    </rPh>
    <rPh sb="14" eb="16">
      <t>サヨウ</t>
    </rPh>
    <rPh sb="18" eb="19">
      <t>セイ</t>
    </rPh>
    <rPh sb="23" eb="25">
      <t>アンゼン</t>
    </rPh>
    <rPh sb="25" eb="27">
      <t>ケイスウ</t>
    </rPh>
    <rPh sb="29" eb="30">
      <t>ヨ</t>
    </rPh>
    <rPh sb="32" eb="34">
      <t>ホントウ</t>
    </rPh>
    <rPh sb="35" eb="36">
      <t>タ</t>
    </rPh>
    <rPh sb="36" eb="38">
      <t>ホウコウ</t>
    </rPh>
    <rPh sb="42" eb="44">
      <t>ドウジ</t>
    </rPh>
    <rPh sb="45" eb="46">
      <t>ウ</t>
    </rPh>
    <rPh sb="48" eb="49">
      <t>トキ</t>
    </rPh>
    <rPh sb="54" eb="56">
      <t>ソウダン</t>
    </rPh>
    <rPh sb="72" eb="73">
      <t>カク</t>
    </rPh>
    <rPh sb="75" eb="77">
      <t>コベツ</t>
    </rPh>
    <rPh sb="78" eb="79">
      <t>スベ</t>
    </rPh>
    <rPh sb="111" eb="113">
      <t>テヌ</t>
    </rPh>
    <phoneticPr fontId="1"/>
  </si>
  <si>
    <t>サポートユニットの(基本静定格荷重÷作用する静荷重)＞安全係数なら良い。</t>
    <rPh sb="10" eb="12">
      <t>キホン</t>
    </rPh>
    <rPh sb="12" eb="13">
      <t>セイ</t>
    </rPh>
    <rPh sb="13" eb="15">
      <t>テイカク</t>
    </rPh>
    <rPh sb="18" eb="20">
      <t>サヨウ</t>
    </rPh>
    <rPh sb="22" eb="23">
      <t>セイ</t>
    </rPh>
    <rPh sb="27" eb="29">
      <t>アンゼン</t>
    </rPh>
    <rPh sb="29" eb="31">
      <t>ケイスウ</t>
    </rPh>
    <rPh sb="33" eb="34">
      <t>ヨ</t>
    </rPh>
    <phoneticPr fontId="1"/>
  </si>
  <si>
    <t>Wall-mount</t>
  </si>
  <si>
    <t>ボールネジの直径(カタログより)　この数値は使用しない。</t>
    <rPh sb="6" eb="8">
      <t>チョッケイ</t>
    </rPh>
    <rPh sb="19" eb="21">
      <t>スウチ</t>
    </rPh>
    <rPh sb="22" eb="24">
      <t>シヨウ</t>
    </rPh>
    <phoneticPr fontId="1"/>
  </si>
  <si>
    <t>ボールネジの、平均荷重に対する動定格荷重荷重の比が3倍ならOK。</t>
    <rPh sb="7" eb="9">
      <t>ヘイキン</t>
    </rPh>
    <rPh sb="12" eb="13">
      <t>タイ</t>
    </rPh>
    <rPh sb="15" eb="16">
      <t>ドウ</t>
    </rPh>
    <rPh sb="16" eb="18">
      <t>テイカク</t>
    </rPh>
    <rPh sb="23" eb="24">
      <t>ヒ</t>
    </rPh>
    <rPh sb="26" eb="27">
      <t>バイ</t>
    </rPh>
    <phoneticPr fontId="1"/>
  </si>
  <si>
    <t>リニアガイドの、平均荷重に対する動定格荷重荷重の比が3倍ならOK。</t>
    <rPh sb="8" eb="10">
      <t>ヘイキン</t>
    </rPh>
    <rPh sb="13" eb="14">
      <t>タイ</t>
    </rPh>
    <rPh sb="16" eb="17">
      <t>ドウ</t>
    </rPh>
    <rPh sb="17" eb="19">
      <t>テイカク</t>
    </rPh>
    <rPh sb="24" eb="25">
      <t>ヒ</t>
    </rPh>
    <rPh sb="27" eb="28">
      <t>バイ</t>
    </rPh>
    <phoneticPr fontId="1"/>
  </si>
  <si>
    <t>サポートユニットの、平均荷重に対する動定格荷重荷重の比が3倍ならOK。</t>
    <rPh sb="10" eb="12">
      <t>ヘイキン</t>
    </rPh>
    <rPh sb="15" eb="16">
      <t>タイ</t>
    </rPh>
    <rPh sb="18" eb="19">
      <t>ドウ</t>
    </rPh>
    <rPh sb="19" eb="21">
      <t>テイカク</t>
    </rPh>
    <rPh sb="26" eb="27">
      <t>ヒ</t>
    </rPh>
    <rPh sb="29" eb="30">
      <t>バイ</t>
    </rPh>
    <phoneticPr fontId="1"/>
  </si>
  <si>
    <t>基本静定格荷重に対する必要安全係数。衝撃荷重は6倍、それ以外は3倍必要。（←って誰が決めたんだ～俺が勝手に決めた)</t>
    <rPh sb="0" eb="2">
      <t>キホン</t>
    </rPh>
    <rPh sb="2" eb="3">
      <t>セイ</t>
    </rPh>
    <rPh sb="3" eb="5">
      <t>テイカク</t>
    </rPh>
    <rPh sb="8" eb="9">
      <t>タイ</t>
    </rPh>
    <rPh sb="11" eb="13">
      <t>ヒツヨウ</t>
    </rPh>
    <rPh sb="13" eb="15">
      <t>アンゼン</t>
    </rPh>
    <rPh sb="15" eb="17">
      <t>ケイスウ</t>
    </rPh>
    <rPh sb="18" eb="20">
      <t>ショウゲキ</t>
    </rPh>
    <rPh sb="24" eb="25">
      <t>バイ</t>
    </rPh>
    <rPh sb="28" eb="30">
      <t>イガイ</t>
    </rPh>
    <rPh sb="32" eb="33">
      <t>バイ</t>
    </rPh>
    <rPh sb="33" eb="35">
      <t>ヒツヨウ</t>
    </rPh>
    <rPh sb="40" eb="41">
      <t>ダレ</t>
    </rPh>
    <rPh sb="42" eb="43">
      <t>キ</t>
    </rPh>
    <rPh sb="48" eb="49">
      <t>オレ</t>
    </rPh>
    <rPh sb="50" eb="52">
      <t>カッテ</t>
    </rPh>
    <rPh sb="53" eb="54">
      <t>キ</t>
    </rPh>
    <phoneticPr fontId="1"/>
  </si>
  <si>
    <t>寿命計算の時の荷重係数。</t>
    <rPh sb="0" eb="2">
      <t>ジュミョウ</t>
    </rPh>
    <rPh sb="2" eb="4">
      <t>ケイサン</t>
    </rPh>
    <rPh sb="5" eb="6">
      <t>トキ</t>
    </rPh>
    <rPh sb="9" eb="11">
      <t>ケイスウ</t>
    </rPh>
    <phoneticPr fontId="1"/>
  </si>
  <si>
    <t>静的軸方向荷重。外部荷重と、垂直使いの場合搭載質量×重力加速度の和。スライダの自重は無視する。</t>
    <rPh sb="0" eb="2">
      <t>セイテキ</t>
    </rPh>
    <rPh sb="2" eb="5">
      <t>ジクホウコウ</t>
    </rPh>
    <rPh sb="8" eb="10">
      <t>ガイブ</t>
    </rPh>
    <rPh sb="14" eb="16">
      <t>スイチョク</t>
    </rPh>
    <rPh sb="16" eb="17">
      <t>ツカ</t>
    </rPh>
    <rPh sb="19" eb="21">
      <t>バアイ</t>
    </rPh>
    <rPh sb="21" eb="23">
      <t>トウサイ</t>
    </rPh>
    <rPh sb="23" eb="25">
      <t>シツリョウ</t>
    </rPh>
    <rPh sb="26" eb="28">
      <t>ジュウリョク</t>
    </rPh>
    <rPh sb="28" eb="31">
      <t>カソクド</t>
    </rPh>
    <rPh sb="32" eb="33">
      <t>ワ</t>
    </rPh>
    <rPh sb="39" eb="40">
      <t>ジ</t>
    </rPh>
    <rPh sb="40" eb="41">
      <t>ジュウ</t>
    </rPh>
    <rPh sb="42" eb="44">
      <t>ムシ</t>
    </rPh>
    <phoneticPr fontId="1"/>
  </si>
  <si>
    <t>静的横方向荷重。壁掛けの時のみ、搭載質量×重力加速度が作用する。スライダ自重は無視。</t>
    <rPh sb="0" eb="2">
      <t>セイテキ</t>
    </rPh>
    <rPh sb="2" eb="5">
      <t>ヨコホウコウ</t>
    </rPh>
    <rPh sb="8" eb="10">
      <t>カベカ</t>
    </rPh>
    <rPh sb="12" eb="13">
      <t>トキ</t>
    </rPh>
    <rPh sb="16" eb="18">
      <t>トウサイ</t>
    </rPh>
    <rPh sb="18" eb="20">
      <t>シツリョウ</t>
    </rPh>
    <rPh sb="21" eb="23">
      <t>ジュウリョク</t>
    </rPh>
    <rPh sb="23" eb="26">
      <t>カソクド</t>
    </rPh>
    <rPh sb="27" eb="29">
      <t>サヨウ</t>
    </rPh>
    <rPh sb="36" eb="38">
      <t>ジジュウ</t>
    </rPh>
    <rPh sb="39" eb="41">
      <t>ムシ</t>
    </rPh>
    <phoneticPr fontId="1"/>
  </si>
  <si>
    <t>静的縦方向(スライダ取付け面に垂直)荷重。水平取り付け時のみ、搭載質量×重力加速度が作用する。スライダ自重は無視。</t>
    <rPh sb="0" eb="2">
      <t>セイテキ</t>
    </rPh>
    <rPh sb="2" eb="5">
      <t>タテホウコウ</t>
    </rPh>
    <rPh sb="10" eb="12">
      <t>トリツ</t>
    </rPh>
    <rPh sb="13" eb="14">
      <t>メン</t>
    </rPh>
    <rPh sb="15" eb="17">
      <t>スイチョク</t>
    </rPh>
    <rPh sb="18" eb="20">
      <t>カジュウ</t>
    </rPh>
    <rPh sb="21" eb="24">
      <t>スイヘイト</t>
    </rPh>
    <rPh sb="25" eb="26">
      <t>ツ</t>
    </rPh>
    <rPh sb="27" eb="28">
      <t>ジ</t>
    </rPh>
    <rPh sb="31" eb="33">
      <t>トウサイ</t>
    </rPh>
    <rPh sb="33" eb="35">
      <t>シツリョウ</t>
    </rPh>
    <rPh sb="36" eb="38">
      <t>ジュウリョク</t>
    </rPh>
    <rPh sb="38" eb="41">
      <t>カソクド</t>
    </rPh>
    <rPh sb="42" eb="44">
      <t>サヨウ</t>
    </rPh>
    <rPh sb="51" eb="53">
      <t>ジジュウ</t>
    </rPh>
    <rPh sb="54" eb="56">
      <t>ムシ</t>
    </rPh>
    <phoneticPr fontId="1"/>
  </si>
  <si>
    <t>静的ローリングモーメント</t>
    <rPh sb="0" eb="2">
      <t>セイテキ</t>
    </rPh>
    <phoneticPr fontId="1"/>
  </si>
  <si>
    <t>静的ピッチングモーメント</t>
    <rPh sb="0" eb="2">
      <t>セイテキ</t>
    </rPh>
    <phoneticPr fontId="1"/>
  </si>
  <si>
    <t>静的ヨーイングモーメント</t>
    <rPh sb="0" eb="2">
      <t>セイテキ</t>
    </rPh>
    <phoneticPr fontId="1"/>
  </si>
  <si>
    <t>加速中のピッチングモーメント</t>
    <rPh sb="0" eb="2">
      <t>カソク</t>
    </rPh>
    <rPh sb="2" eb="3">
      <t>チュウ</t>
    </rPh>
    <phoneticPr fontId="1"/>
  </si>
  <si>
    <t>一定速移動中のピッチングモーメント</t>
    <rPh sb="0" eb="2">
      <t>イッテイ</t>
    </rPh>
    <rPh sb="2" eb="3">
      <t>ソク</t>
    </rPh>
    <rPh sb="3" eb="5">
      <t>イドウ</t>
    </rPh>
    <rPh sb="5" eb="6">
      <t>チュウ</t>
    </rPh>
    <phoneticPr fontId="1"/>
  </si>
  <si>
    <t>減速中のピッチングモーメント</t>
    <rPh sb="0" eb="2">
      <t>ゲンソク</t>
    </rPh>
    <rPh sb="2" eb="3">
      <t>チュウ</t>
    </rPh>
    <phoneticPr fontId="1"/>
  </si>
  <si>
    <t>リニアガイドの静的垂直荷重係数</t>
    <rPh sb="7" eb="9">
      <t>セイテキ</t>
    </rPh>
    <rPh sb="9" eb="11">
      <t>スイチョク</t>
    </rPh>
    <rPh sb="11" eb="13">
      <t>カジュウ</t>
    </rPh>
    <rPh sb="13" eb="15">
      <t>ケイスウ</t>
    </rPh>
    <phoneticPr fontId="1"/>
  </si>
  <si>
    <t>リニアガイドの静的ローリングモーメント荷重係数</t>
    <rPh sb="7" eb="9">
      <t>セイテキ</t>
    </rPh>
    <rPh sb="19" eb="21">
      <t>カジュウ</t>
    </rPh>
    <rPh sb="21" eb="23">
      <t>ケイスウ</t>
    </rPh>
    <phoneticPr fontId="1"/>
  </si>
  <si>
    <t>リニアガイドの静的ピッチングモーメント荷重係数</t>
    <rPh sb="7" eb="9">
      <t>セイテキ</t>
    </rPh>
    <rPh sb="19" eb="21">
      <t>カジュウ</t>
    </rPh>
    <rPh sb="21" eb="23">
      <t>ケイスウ</t>
    </rPh>
    <phoneticPr fontId="1"/>
  </si>
  <si>
    <t>リニアガイドの静的ヨーイングモーメント荷重係数</t>
    <rPh sb="7" eb="9">
      <t>セイテキ</t>
    </rPh>
    <rPh sb="19" eb="21">
      <t>カジュウ</t>
    </rPh>
    <rPh sb="21" eb="23">
      <t>ケイスウ</t>
    </rPh>
    <phoneticPr fontId="1"/>
  </si>
  <si>
    <t>ボールネジの静的荷重係数</t>
    <rPh sb="6" eb="8">
      <t>セイテキ</t>
    </rPh>
    <rPh sb="8" eb="10">
      <t>カジュウ</t>
    </rPh>
    <rPh sb="10" eb="12">
      <t>ケイスウ</t>
    </rPh>
    <phoneticPr fontId="1"/>
  </si>
  <si>
    <t>サポートユニットの静的荷重係数</t>
    <rPh sb="9" eb="11">
      <t>セイテキ</t>
    </rPh>
    <rPh sb="11" eb="13">
      <t>カジュウ</t>
    </rPh>
    <rPh sb="13" eb="15">
      <t>ケイスウ</t>
    </rPh>
    <phoneticPr fontId="1"/>
  </si>
  <si>
    <t>リニアガイドの静的荷重係数</t>
    <rPh sb="7" eb="9">
      <t>セイテキ</t>
    </rPh>
    <rPh sb="9" eb="11">
      <t>カジュウ</t>
    </rPh>
    <rPh sb="11" eb="13">
      <t>ケイスウ</t>
    </rPh>
    <phoneticPr fontId="1"/>
  </si>
  <si>
    <t>最大推力(全体)</t>
    <rPh sb="0" eb="2">
      <t>サイダイ</t>
    </rPh>
    <rPh sb="2" eb="4">
      <t>スイリョク</t>
    </rPh>
    <rPh sb="5" eb="7">
      <t>ゼンタイ</t>
    </rPh>
    <phoneticPr fontId="1"/>
  </si>
  <si>
    <t>最大推力(移動中)</t>
    <rPh sb="0" eb="2">
      <t>サイダイ</t>
    </rPh>
    <rPh sb="2" eb="4">
      <t>スイリョク</t>
    </rPh>
    <rPh sb="5" eb="7">
      <t>イドウ</t>
    </rPh>
    <rPh sb="7" eb="8">
      <t>チュウ</t>
    </rPh>
    <phoneticPr fontId="1"/>
  </si>
  <si>
    <t>リニアガイドの、基本動定格荷重にて走行できる走行距離。数値はリードと同じ。</t>
    <rPh sb="8" eb="10">
      <t>キホン</t>
    </rPh>
    <rPh sb="10" eb="11">
      <t>ドウ</t>
    </rPh>
    <rPh sb="11" eb="13">
      <t>テイカク</t>
    </rPh>
    <rPh sb="13" eb="15">
      <t>カジュウ</t>
    </rPh>
    <rPh sb="17" eb="19">
      <t>ソウコウ</t>
    </rPh>
    <rPh sb="22" eb="24">
      <t>ソウコウ</t>
    </rPh>
    <rPh sb="24" eb="26">
      <t>キョリ</t>
    </rPh>
    <rPh sb="27" eb="29">
      <t>スウチ</t>
    </rPh>
    <rPh sb="34" eb="35">
      <t>オナ</t>
    </rPh>
    <phoneticPr fontId="1"/>
  </si>
  <si>
    <t>最高回転数（ｒｐｍ）</t>
    <rPh sb="0" eb="2">
      <t>サイコウ</t>
    </rPh>
    <rPh sb="2" eb="5">
      <t>カイテンスウ</t>
    </rPh>
    <phoneticPr fontId="1"/>
  </si>
  <si>
    <t>モータ必要出力(スライダ自重、ボールネジやカップリングのイナーシャは考慮せず）</t>
    <rPh sb="3" eb="5">
      <t>ヒツヨウ</t>
    </rPh>
    <rPh sb="5" eb="7">
      <t>シュツリョク</t>
    </rPh>
    <rPh sb="12" eb="14">
      <t>ジジュウ</t>
    </rPh>
    <rPh sb="34" eb="36">
      <t>コウリョ</t>
    </rPh>
    <phoneticPr fontId="1"/>
  </si>
  <si>
    <t>モータの必要最大トルク(スライダ自重、ボールネジやカップリングのイナーシャは考慮せず）</t>
    <rPh sb="4" eb="6">
      <t>ヒツヨウ</t>
    </rPh>
    <rPh sb="6" eb="8">
      <t>サイダイ</t>
    </rPh>
    <rPh sb="16" eb="18">
      <t>ジジュウ</t>
    </rPh>
    <rPh sb="38" eb="40">
      <t>コウリョ</t>
    </rPh>
    <phoneticPr fontId="1"/>
  </si>
  <si>
    <t>モータの回転中の必要トルク(スライダ自重、ボールネジやカップリングのイナーシャは考慮せず）</t>
    <rPh sb="4" eb="7">
      <t>カイテンチュウ</t>
    </rPh>
    <rPh sb="8" eb="10">
      <t>ヒツヨウ</t>
    </rPh>
    <rPh sb="18" eb="20">
      <t>ジジュウ</t>
    </rPh>
    <rPh sb="40" eb="42">
      <t>コウリョ</t>
    </rPh>
    <phoneticPr fontId="1"/>
  </si>
  <si>
    <t>サポートユニットに作用する平均荷重=ボールネジに作用する平均荷重</t>
    <rPh sb="9" eb="11">
      <t>サヨウ</t>
    </rPh>
    <rPh sb="13" eb="15">
      <t>ヘイキン</t>
    </rPh>
    <rPh sb="15" eb="17">
      <t>カジュウ</t>
    </rPh>
    <rPh sb="24" eb="26">
      <t>サヨウ</t>
    </rPh>
    <rPh sb="28" eb="30">
      <t>ヘイキン</t>
    </rPh>
    <rPh sb="30" eb="32">
      <t>カジュウ</t>
    </rPh>
    <phoneticPr fontId="1"/>
  </si>
  <si>
    <t>サポートユニットの定格寿命</t>
    <rPh sb="9" eb="11">
      <t>テイカク</t>
    </rPh>
    <rPh sb="11" eb="13">
      <t>ジュミョウ</t>
    </rPh>
    <phoneticPr fontId="1"/>
  </si>
  <si>
    <t>ボールネジの定格寿命</t>
    <rPh sb="6" eb="8">
      <t>テイカク</t>
    </rPh>
    <rPh sb="8" eb="10">
      <t>ジュミョウ</t>
    </rPh>
    <phoneticPr fontId="1"/>
  </si>
  <si>
    <t>ボールネジの平均荷重</t>
    <rPh sb="6" eb="8">
      <t>ヘイキン</t>
    </rPh>
    <rPh sb="8" eb="10">
      <t>カジュウ</t>
    </rPh>
    <phoneticPr fontId="1"/>
  </si>
  <si>
    <t>リニアガイドの平均荷重</t>
    <rPh sb="7" eb="9">
      <t>ヘイキン</t>
    </rPh>
    <rPh sb="9" eb="11">
      <t>カジュウ</t>
    </rPh>
    <phoneticPr fontId="1"/>
  </si>
  <si>
    <t>リニアガイドの平均荷重定格寿命</t>
    <rPh sb="7" eb="9">
      <t>ヘイキン</t>
    </rPh>
    <rPh sb="9" eb="11">
      <t>カジュウ</t>
    </rPh>
    <rPh sb="11" eb="13">
      <t>テイカク</t>
    </rPh>
    <rPh sb="13" eb="15">
      <t>ジュミョウ</t>
    </rPh>
    <phoneticPr fontId="1"/>
  </si>
  <si>
    <t>εRxMR</t>
  </si>
  <si>
    <t>εPxMP</t>
  </si>
  <si>
    <t>εYxMY</t>
  </si>
  <si>
    <t>ＦＨ、Ｆv,εR×MR、εp×MP、εY×MYの内FVが最大なら１、そうでなければ0.5</t>
    <rPh sb="24" eb="25">
      <t>ウチ</t>
    </rPh>
    <rPh sb="28" eb="30">
      <t>サイダイ</t>
    </rPh>
    <phoneticPr fontId="1"/>
  </si>
  <si>
    <t>ＦＨ、Ｆv,εR×MR、εp×MP、εY×MYの内FHが最大なら１、そうでなければ0.5</t>
    <rPh sb="24" eb="25">
      <t>ウチ</t>
    </rPh>
    <rPh sb="28" eb="30">
      <t>サイダイ</t>
    </rPh>
    <phoneticPr fontId="1"/>
  </si>
  <si>
    <t>ＦＨ、Ｆv,εR×MR、εp×MP、εY×MYの内εR×MRが最大なら１、そうでなければ0.5</t>
    <rPh sb="24" eb="25">
      <t>ウチ</t>
    </rPh>
    <rPh sb="31" eb="33">
      <t>サイダイ</t>
    </rPh>
    <phoneticPr fontId="1"/>
  </si>
  <si>
    <t>ＦＨ、Ｆv,εR×MR、εp×MP、εY×MYの内εp×MPが最大なら１、そうでなければ0.5</t>
    <rPh sb="24" eb="25">
      <t>ウチ</t>
    </rPh>
    <rPh sb="31" eb="33">
      <t>サイダイ</t>
    </rPh>
    <phoneticPr fontId="1"/>
  </si>
  <si>
    <t>ＦＨ、Ｆv,εR×MR、εp×MP、εY×MYの内εY×MYが最大なら１、そうでなければ0.5</t>
    <rPh sb="24" eb="25">
      <t>ウチ</t>
    </rPh>
    <rPh sb="31" eb="33">
      <t>サイダイ</t>
    </rPh>
    <phoneticPr fontId="1"/>
  </si>
  <si>
    <t>スライダに作用する等価荷重</t>
    <rPh sb="5" eb="7">
      <t>サヨウ</t>
    </rPh>
    <rPh sb="9" eb="11">
      <t>トウカ</t>
    </rPh>
    <rPh sb="11" eb="13">
      <t>カジュウ</t>
    </rPh>
    <phoneticPr fontId="1"/>
  </si>
  <si>
    <t>ボールネジ、サポートユニットに作用する荷重</t>
    <rPh sb="15" eb="17">
      <t>サヨウ</t>
    </rPh>
    <rPh sb="19" eb="21">
      <t>カジュウ</t>
    </rPh>
    <phoneticPr fontId="1"/>
  </si>
  <si>
    <t>減速中にスライダに垂直に作用する力</t>
    <rPh sb="0" eb="2">
      <t>ゲンソク</t>
    </rPh>
    <rPh sb="2" eb="3">
      <t>チュウ</t>
    </rPh>
    <rPh sb="9" eb="11">
      <t>スイチョク</t>
    </rPh>
    <rPh sb="12" eb="14">
      <t>サヨウ</t>
    </rPh>
    <rPh sb="16" eb="17">
      <t>チカラ</t>
    </rPh>
    <phoneticPr fontId="1"/>
  </si>
  <si>
    <t>一定速移動中にスライダに垂直に作用する力</t>
    <rPh sb="0" eb="3">
      <t>イッテイソク</t>
    </rPh>
    <rPh sb="3" eb="5">
      <t>イドウ</t>
    </rPh>
    <rPh sb="5" eb="6">
      <t>チュウ</t>
    </rPh>
    <rPh sb="12" eb="14">
      <t>スイチョク</t>
    </rPh>
    <rPh sb="15" eb="17">
      <t>サヨウ</t>
    </rPh>
    <rPh sb="19" eb="20">
      <t>チカラ</t>
    </rPh>
    <phoneticPr fontId="1"/>
  </si>
  <si>
    <t>加速中にスライダに垂直に作用する力</t>
    <rPh sb="0" eb="2">
      <t>カソク</t>
    </rPh>
    <rPh sb="2" eb="3">
      <t>チュウ</t>
    </rPh>
    <rPh sb="9" eb="11">
      <t>スイチョク</t>
    </rPh>
    <rPh sb="12" eb="14">
      <t>サヨウ</t>
    </rPh>
    <rPh sb="16" eb="17">
      <t>チカラ</t>
    </rPh>
    <phoneticPr fontId="1"/>
  </si>
  <si>
    <t>一定速移動中にスライダ横方向に作用する力</t>
    <rPh sb="0" eb="3">
      <t>イッテイソク</t>
    </rPh>
    <rPh sb="3" eb="5">
      <t>イドウ</t>
    </rPh>
    <rPh sb="5" eb="6">
      <t>チュウ</t>
    </rPh>
    <rPh sb="11" eb="12">
      <t>ヨコ</t>
    </rPh>
    <rPh sb="12" eb="14">
      <t>ホウコウ</t>
    </rPh>
    <rPh sb="15" eb="17">
      <t>サヨウ</t>
    </rPh>
    <rPh sb="19" eb="20">
      <t>チカラ</t>
    </rPh>
    <phoneticPr fontId="1"/>
  </si>
  <si>
    <t>加速中にスライダ横方向に作用する力</t>
    <rPh sb="0" eb="2">
      <t>カソク</t>
    </rPh>
    <rPh sb="2" eb="3">
      <t>チュウ</t>
    </rPh>
    <rPh sb="8" eb="9">
      <t>ヨコ</t>
    </rPh>
    <rPh sb="9" eb="11">
      <t>ホウコウ</t>
    </rPh>
    <rPh sb="12" eb="14">
      <t>サヨウ</t>
    </rPh>
    <rPh sb="16" eb="17">
      <t>チカラ</t>
    </rPh>
    <phoneticPr fontId="1"/>
  </si>
  <si>
    <t>減速中にスライダ横方向に作用する力</t>
    <rPh sb="0" eb="2">
      <t>ゲンソク</t>
    </rPh>
    <rPh sb="2" eb="3">
      <t>チュウ</t>
    </rPh>
    <rPh sb="8" eb="9">
      <t>ヨコ</t>
    </rPh>
    <rPh sb="9" eb="11">
      <t>ホウコウ</t>
    </rPh>
    <rPh sb="12" eb="14">
      <t>サヨウ</t>
    </rPh>
    <rPh sb="16" eb="17">
      <t>チカラ</t>
    </rPh>
    <phoneticPr fontId="1"/>
  </si>
  <si>
    <t>減速中のローリングモーメント</t>
    <rPh sb="0" eb="2">
      <t>ゲンソク</t>
    </rPh>
    <rPh sb="2" eb="3">
      <t>チュウ</t>
    </rPh>
    <phoneticPr fontId="1"/>
  </si>
  <si>
    <t>一定速移動中のローリングモーメント</t>
    <rPh sb="0" eb="2">
      <t>イッテイ</t>
    </rPh>
    <rPh sb="2" eb="3">
      <t>ソク</t>
    </rPh>
    <rPh sb="3" eb="6">
      <t>イドウチュウ</t>
    </rPh>
    <phoneticPr fontId="1"/>
  </si>
  <si>
    <t>加速中のローリングモーメント</t>
    <rPh sb="0" eb="2">
      <t>カソク</t>
    </rPh>
    <rPh sb="2" eb="3">
      <t>チュウ</t>
    </rPh>
    <phoneticPr fontId="1"/>
  </si>
  <si>
    <t>加速中のヨーイングモーメント</t>
    <rPh sb="0" eb="3">
      <t>カソクチュウ</t>
    </rPh>
    <phoneticPr fontId="1"/>
  </si>
  <si>
    <t>一定速移動中のヨーイングモーメント</t>
    <rPh sb="0" eb="2">
      <t>イッテイ</t>
    </rPh>
    <rPh sb="2" eb="3">
      <t>ソク</t>
    </rPh>
    <rPh sb="3" eb="6">
      <t>イドウチュウ</t>
    </rPh>
    <phoneticPr fontId="1"/>
  </si>
  <si>
    <t>減速中のヨーイングモーメント</t>
    <rPh sb="0" eb="2">
      <t>ゲンソク</t>
    </rPh>
    <rPh sb="2" eb="3">
      <t>チュウ</t>
    </rPh>
    <phoneticPr fontId="1"/>
  </si>
  <si>
    <t>What this calculation can do</t>
    <phoneticPr fontId="1"/>
  </si>
  <si>
    <t>a.</t>
  </si>
  <si>
    <t>b.</t>
  </si>
  <si>
    <t>c.</t>
  </si>
  <si>
    <t>d.</t>
  </si>
  <si>
    <t xml:space="preserve">a. </t>
  </si>
  <si>
    <t xml:space="preserve">b. </t>
  </si>
  <si>
    <t xml:space="preserve">Select / Enter Value </t>
  </si>
  <si>
    <t>Comment</t>
  </si>
  <si>
    <t>Offset of Mass in vertical direction from slider center</t>
  </si>
  <si>
    <t>Offset of mass in lateral direction from slider center</t>
  </si>
  <si>
    <t xml:space="preserve">stroke </t>
  </si>
  <si>
    <t>cycle time one way</t>
  </si>
  <si>
    <t>Required maximum stroke</t>
  </si>
  <si>
    <t>How much weight is mounted onto slider</t>
  </si>
  <si>
    <t xml:space="preserve">If the center of gravity of the mass has an offset to the slider sideways, then enter the figure here. </t>
  </si>
  <si>
    <t>Should the top speed restricted to a max value, then write the top speed limit here. Otherwise leave this blank.</t>
  </si>
  <si>
    <t>If you require maximum stroke to be longer than the nominal stroke distance specified above, then input a number here.  Otherwise leave this blank.</t>
  </si>
  <si>
    <t>Maximum stroke required</t>
  </si>
  <si>
    <t>see picture 1</t>
  </si>
  <si>
    <t>calculated Top speed V</t>
  </si>
  <si>
    <t>see picture 2</t>
  </si>
  <si>
    <t>see picture 1 + 2</t>
  </si>
  <si>
    <t>see picture 1 +2</t>
  </si>
  <si>
    <t>Number of slides</t>
  </si>
  <si>
    <t>Mandatory: Enter a number</t>
  </si>
  <si>
    <t>Optional: Enter a number only if necessary</t>
  </si>
  <si>
    <t>1. Select the Tab "Edit Conditions"</t>
  </si>
  <si>
    <t>2. Prohibited matter</t>
  </si>
  <si>
    <t>3. Changes/Deletions</t>
  </si>
  <si>
    <t>4. Disclaimer</t>
  </si>
  <si>
    <t>Terms of Use</t>
  </si>
  <si>
    <t>5. Notes</t>
  </si>
  <si>
    <t>NSK Monocarrier Selection Tool: Selection by calculation</t>
  </si>
  <si>
    <t>Calculation</t>
  </si>
  <si>
    <t>Description</t>
  </si>
  <si>
    <t>Reference</t>
  </si>
  <si>
    <t>???</t>
  </si>
  <si>
    <t>???2</t>
  </si>
  <si>
    <t xml:space="preserve"> </t>
  </si>
  <si>
    <t>1. Copyright:</t>
  </si>
  <si>
    <t>Select the appropriate application condition within the green cells (mandatory)</t>
  </si>
  <si>
    <t>Enter your application figures manually in all red cells (mandatory)</t>
  </si>
  <si>
    <r>
      <t xml:space="preserve">Make sure there are NO red error messages in </t>
    </r>
    <r>
      <rPr>
        <b/>
        <sz val="11"/>
        <color indexed="10"/>
        <rFont val="Arial"/>
        <family val="2"/>
      </rPr>
      <t>Red</t>
    </r>
    <r>
      <rPr>
        <b/>
        <sz val="11"/>
        <rFont val="Arial"/>
        <family val="2"/>
      </rPr>
      <t xml:space="preserve"> </t>
    </r>
    <r>
      <rPr>
        <sz val="11"/>
        <rFont val="Arial"/>
        <family val="2"/>
      </rPr>
      <t>on the right colum.</t>
    </r>
  </si>
  <si>
    <r>
      <t>m/sec</t>
    </r>
    <r>
      <rPr>
        <vertAlign val="superscript"/>
        <sz val="11"/>
        <rFont val="Arial"/>
        <family val="2"/>
      </rPr>
      <t>2</t>
    </r>
    <r>
      <rPr>
        <sz val="11"/>
        <rFont val="Arial"/>
        <family val="2"/>
      </rPr>
      <t xml:space="preserve"> </t>
    </r>
  </si>
  <si>
    <t>Enter figures manually in light blue cells, if relevant to your application (Optional)</t>
  </si>
  <si>
    <t>Check if the calculated running distance meets your requirements. If not, select bigger size or lead.</t>
  </si>
  <si>
    <t>Mounting direction</t>
  </si>
  <si>
    <t>If the center of gravity of the mass has an offset to the slider center, then enter the figure here.</t>
  </si>
  <si>
    <t>nominal stroke</t>
  </si>
  <si>
    <t>estimated time for one way</t>
  </si>
  <si>
    <t>Distance moved during constant speed time S3</t>
  </si>
  <si>
    <t>Unit</t>
  </si>
  <si>
    <t>Calculated life; number of cycles (returns)</t>
  </si>
  <si>
    <r>
      <rPr>
        <sz val="11"/>
        <color rgb="FFFF0000"/>
        <rFont val="Arial"/>
        <family val="2"/>
      </rPr>
      <t xml:space="preserve">› </t>
    </r>
    <r>
      <rPr>
        <sz val="11"/>
        <rFont val="Arial"/>
        <family val="2"/>
      </rPr>
      <t>The Monocarrier Selection Tool is a copyright work of NSK Ltd. (hereafter "NSK").</t>
    </r>
  </si>
  <si>
    <r>
      <rPr>
        <sz val="11"/>
        <color rgb="FFFF0000"/>
        <rFont val="Arial"/>
        <family val="2"/>
      </rPr>
      <t xml:space="preserve">› </t>
    </r>
    <r>
      <rPr>
        <sz val="11"/>
        <rFont val="Arial"/>
        <family val="2"/>
      </rPr>
      <t xml:space="preserve">The following restrictions apply to all users of the Monocarrier Selection Tool </t>
    </r>
  </si>
  <si>
    <r>
      <t xml:space="preserve">    </t>
    </r>
    <r>
      <rPr>
        <sz val="11"/>
        <color rgb="FFFF0000"/>
        <rFont val="Arial"/>
        <family val="2"/>
      </rPr>
      <t xml:space="preserve"> ›</t>
    </r>
    <r>
      <rPr>
        <sz val="11"/>
        <rFont val="Arial"/>
        <family val="2"/>
      </rPr>
      <t xml:space="preserve"> You are expressly forbidden to reproduce or modify any or all content of the Monocarrier Selection Tool  in any way other than as authorized by NSK.</t>
    </r>
  </si>
  <si>
    <r>
      <t xml:space="preserve">    </t>
    </r>
    <r>
      <rPr>
        <sz val="11"/>
        <color rgb="FFFF0000"/>
        <rFont val="Arial"/>
        <family val="2"/>
      </rPr>
      <t xml:space="preserve"> ›</t>
    </r>
    <r>
      <rPr>
        <sz val="11"/>
        <rFont val="Arial"/>
        <family val="2"/>
      </rPr>
      <t xml:space="preserve"> Unauthorized distribution, transmission, or republication of the Monocarrier Selection Tool  is strictly prohibited without prior written permission from NSK.</t>
    </r>
  </si>
  <si>
    <r>
      <t xml:space="preserve">    </t>
    </r>
    <r>
      <rPr>
        <sz val="11"/>
        <color rgb="FFFF0000"/>
        <rFont val="Arial"/>
        <family val="2"/>
      </rPr>
      <t xml:space="preserve"> ›</t>
    </r>
    <r>
      <rPr>
        <sz val="11"/>
        <rFont val="Arial"/>
        <family val="2"/>
      </rPr>
      <t xml:space="preserve"> Any act relating to the Monocarrier Selection Tool that is deemed inappropriate by NSK is also prohibited.</t>
    </r>
  </si>
  <si>
    <r>
      <rPr>
        <sz val="11"/>
        <color rgb="FFFF0000"/>
        <rFont val="Arial"/>
        <family val="2"/>
      </rPr>
      <t>›</t>
    </r>
    <r>
      <rPr>
        <sz val="11"/>
        <color theme="3"/>
        <rFont val="Arial"/>
        <family val="2"/>
      </rPr>
      <t xml:space="preserve"> </t>
    </r>
    <r>
      <rPr>
        <sz val="11"/>
        <rFont val="Arial"/>
        <family val="2"/>
      </rPr>
      <t>NSK reserves the right to change or discontinue the Monocarrier Selection Tool  at any time without prior notice.</t>
    </r>
  </si>
  <si>
    <r>
      <rPr>
        <sz val="11"/>
        <color rgb="FFFF0000"/>
        <rFont val="Arial"/>
        <family val="2"/>
      </rPr>
      <t>›</t>
    </r>
    <r>
      <rPr>
        <sz val="11"/>
        <color theme="3"/>
        <rFont val="Arial"/>
        <family val="2"/>
      </rPr>
      <t xml:space="preserve"> </t>
    </r>
    <r>
      <rPr>
        <sz val="11"/>
        <rFont val="Arial"/>
        <family val="2"/>
      </rPr>
      <t>No representations or warranties, either expressed or implied, of merchantability, fitness for a particular purpose, or of any other nature are made by NSK with 
  respect to information or the products to which Monocarrier Selection Tool  refers.</t>
    </r>
  </si>
  <si>
    <r>
      <rPr>
        <sz val="11"/>
        <color rgb="FFFF0000"/>
        <rFont val="Arial"/>
        <family val="2"/>
      </rPr>
      <t>›</t>
    </r>
    <r>
      <rPr>
        <sz val="11"/>
        <color theme="3"/>
        <rFont val="Arial"/>
        <family val="2"/>
      </rPr>
      <t xml:space="preserve"> </t>
    </r>
    <r>
      <rPr>
        <sz val="11"/>
        <rFont val="Arial"/>
        <family val="2"/>
      </rPr>
      <t>This tool is provided “as is” with the sole purpose of supporting the selection of a Monocarrier, and is provided without warranty of any kind , either expressed 
  or implied, of warranty of merchantability or warranty of fitness for a particular purpose of the product.</t>
    </r>
  </si>
  <si>
    <r>
      <rPr>
        <sz val="11"/>
        <color rgb="FFFF0000"/>
        <rFont val="Arial"/>
        <family val="2"/>
      </rPr>
      <t>›</t>
    </r>
    <r>
      <rPr>
        <sz val="11"/>
        <color theme="3"/>
        <rFont val="Arial"/>
        <family val="2"/>
      </rPr>
      <t xml:space="preserve"> </t>
    </r>
    <r>
      <rPr>
        <sz val="11"/>
        <rFont val="Arial"/>
        <family val="2"/>
      </rPr>
      <t xml:space="preserve">Due to technical reasons, macros must be enabled in your browser to successfully use the Monocarrier Selection Tool . </t>
    </r>
  </si>
  <si>
    <r>
      <rPr>
        <sz val="11"/>
        <color rgb="FFFF0000"/>
        <rFont val="Calibri"/>
        <family val="2"/>
      </rPr>
      <t>›</t>
    </r>
    <r>
      <rPr>
        <sz val="7.7"/>
        <color theme="3"/>
        <rFont val="Arial"/>
        <family val="2"/>
      </rPr>
      <t xml:space="preserve"> </t>
    </r>
    <r>
      <rPr>
        <sz val="11"/>
        <rFont val="Arial"/>
        <family val="2"/>
      </rPr>
      <t>Sizing and lifetime calculation for standard Monocarriers (catalogue items) including large lead series</t>
    </r>
  </si>
  <si>
    <r>
      <rPr>
        <sz val="11"/>
        <color rgb="FFFF0000"/>
        <rFont val="Arial"/>
        <family val="2"/>
      </rPr>
      <t>›</t>
    </r>
    <r>
      <rPr>
        <sz val="11"/>
        <rFont val="Arial"/>
        <family val="2"/>
      </rPr>
      <t xml:space="preserve"> Recommendation of the appropriate NSK Monocarrier </t>
    </r>
  </si>
  <si>
    <t xml:space="preserve">3. Select the Tab "Life Calculation" </t>
  </si>
  <si>
    <t>This Tab shows you the moving cycle according to your input in Tab "Edit Condition"</t>
  </si>
  <si>
    <t>If this does not match you requirements, please change the values in Tab "Edit Conditions"</t>
  </si>
  <si>
    <t>If the cycle is shown correctly please go to Tab "Life calculation"</t>
  </si>
  <si>
    <t>2. Check Tab "Speed and Load Result"  (verification Tab only)</t>
  </si>
  <si>
    <t>Please find motor requirements for your application for each Monocarrier (lines 265-270) for your information.</t>
  </si>
  <si>
    <t>Line 7 "Conclusion": Select Monocarrier shown as OK for your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</si>
</sst>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7" formatCode="0.000"/>
    <numFmt numFmtId="169" formatCode="#,##0.000"/>
  </numFmts>
  <fonts count="25">
    <font>
      <sz val="11"/>
      <name val="ＭＳ Ｐゴシック"/>
      <charset val="128"/>
    </font>
    <font>
      <sz val="6"/>
      <name val="ＭＳ Ｐゴシック"/>
      <family val="3"/>
      <charset val="128"/>
    </font>
    <font>
      <sz val="11"/>
      <name val="Arial"/>
      <family val="2"/>
    </font>
    <font>
      <b/>
      <sz val="11"/>
      <color indexed="10"/>
      <name val="Arial"/>
      <family val="2"/>
    </font>
    <font>
      <sz val="11"/>
      <color indexed="16"/>
      <name val="Arial"/>
      <family val="2"/>
    </font>
    <font>
      <vertAlign val="superscript"/>
      <sz val="11"/>
      <name val="Arial"/>
      <family val="2"/>
    </font>
    <font>
      <sz val="10"/>
      <name val="Arial"/>
      <family val="2"/>
    </font>
    <font>
      <b/>
      <sz val="10"/>
      <color indexed="11"/>
      <name val="Arial"/>
      <family val="2"/>
    </font>
    <font>
      <sz val="7"/>
      <name val="Arial"/>
      <family val="2"/>
    </font>
    <font>
      <sz val="6"/>
      <name val="Arial"/>
      <family val="2"/>
    </font>
    <font>
      <b/>
      <i/>
      <sz val="18"/>
      <name val="Arial"/>
      <family val="2"/>
    </font>
    <font>
      <b/>
      <sz val="12"/>
      <name val="Arial"/>
      <family val="2"/>
    </font>
    <font>
      <b/>
      <sz val="11"/>
      <name val="Arial"/>
      <family val="2"/>
    </font>
    <font>
      <b/>
      <sz val="16"/>
      <name val="Arial"/>
      <family val="2"/>
    </font>
    <font>
      <b/>
      <sz val="11"/>
      <color rgb="FF000000"/>
      <name val="Arial"/>
      <family val="2"/>
    </font>
    <font>
      <sz val="11"/>
      <color rgb="FF000000"/>
      <name val="Arial"/>
      <family val="2"/>
    </font>
    <font>
      <b/>
      <sz val="16"/>
      <color theme="3"/>
      <name val="Arial"/>
      <family val="2"/>
    </font>
    <font>
      <sz val="7.7"/>
      <color theme="3"/>
      <name val="Arial"/>
      <family val="2"/>
    </font>
    <font>
      <sz val="11"/>
      <color theme="3"/>
      <name val="Arial"/>
      <family val="2"/>
    </font>
    <font>
      <b/>
      <sz val="14"/>
      <name val="Arial"/>
      <family val="2"/>
    </font>
    <font>
      <b/>
      <sz val="16"/>
      <color rgb="FFFF0000"/>
      <name val="Arial"/>
      <family val="2"/>
    </font>
    <font>
      <sz val="16"/>
      <color rgb="FFFF0000"/>
      <name val="Arial"/>
      <family val="2"/>
    </font>
    <font>
      <sz val="10"/>
      <color rgb="FFFF0000"/>
      <name val="Arial"/>
      <family val="2"/>
    </font>
    <font>
      <sz val="11"/>
      <color rgb="FFFF0000"/>
      <name val="Arial"/>
      <family val="2"/>
    </font>
    <font>
      <sz val="11"/>
      <color rgb="FFFF0000"/>
      <name val="Calibri"/>
      <family val="2"/>
    </font>
  </fonts>
  <fills count="24">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
      <patternFill patternType="solid">
        <fgColor indexed="46"/>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50"/>
        <bgColor indexed="64"/>
      </patternFill>
    </fill>
    <fill>
      <patternFill patternType="solid">
        <fgColor indexed="19"/>
        <bgColor indexed="64"/>
      </patternFill>
    </fill>
    <fill>
      <patternFill patternType="solid">
        <fgColor indexed="10"/>
        <bgColor indexed="64"/>
      </patternFill>
    </fill>
    <fill>
      <patternFill patternType="solid">
        <fgColor indexed="52"/>
        <bgColor indexed="64"/>
      </patternFill>
    </fill>
    <fill>
      <patternFill patternType="solid">
        <fgColor indexed="14"/>
        <bgColor indexed="64"/>
      </patternFill>
    </fill>
    <fill>
      <patternFill patternType="solid">
        <fgColor indexed="11"/>
        <bgColor indexed="64"/>
      </patternFill>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bgColor indexed="64"/>
      </patternFill>
    </fill>
  </fills>
  <borders count="11">
    <border>
      <left/>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ck">
        <color auto="1"/>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Alignment="1" applyProtection="1">
      <alignment vertical="center" wrapText="1"/>
    </xf>
    <xf numFmtId="0" fontId="4" fillId="0" borderId="0" xfId="0" applyFont="1" applyAlignment="1" applyProtection="1">
      <alignment vertical="center"/>
    </xf>
    <xf numFmtId="0" fontId="2" fillId="0" borderId="0" xfId="0" applyFont="1" applyAlignment="1" applyProtection="1">
      <alignment vertical="center"/>
    </xf>
    <xf numFmtId="0" fontId="6" fillId="0" borderId="0" xfId="0" applyFont="1" applyAlignment="1">
      <alignment vertical="center"/>
    </xf>
    <xf numFmtId="0" fontId="6" fillId="0" borderId="0" xfId="0" applyFont="1" applyAlignment="1">
      <alignment horizontal="center" vertical="center" textRotation="90"/>
    </xf>
    <xf numFmtId="0" fontId="6" fillId="4" borderId="0" xfId="0" applyFont="1" applyFill="1" applyAlignment="1">
      <alignment vertical="center"/>
    </xf>
    <xf numFmtId="0" fontId="6" fillId="0" borderId="0" xfId="0" applyFont="1" applyAlignment="1">
      <alignment horizontal="center" vertical="center"/>
    </xf>
    <xf numFmtId="0" fontId="6" fillId="3" borderId="0" xfId="0" applyFont="1" applyFill="1" applyAlignment="1">
      <alignment vertical="center"/>
    </xf>
    <xf numFmtId="0" fontId="7" fillId="5"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6" fillId="6" borderId="0" xfId="0" applyFont="1" applyFill="1" applyAlignment="1">
      <alignment vertical="center"/>
    </xf>
    <xf numFmtId="0" fontId="6" fillId="7" borderId="0" xfId="0" applyFont="1" applyFill="1" applyAlignment="1">
      <alignment vertical="center"/>
    </xf>
    <xf numFmtId="0" fontId="6" fillId="8" borderId="0" xfId="0" applyFont="1" applyFill="1" applyAlignment="1">
      <alignment vertical="center"/>
    </xf>
    <xf numFmtId="0" fontId="9" fillId="0" borderId="0" xfId="0" applyFont="1" applyAlignment="1">
      <alignment horizontal="center" vertical="center" textRotation="90"/>
    </xf>
    <xf numFmtId="0" fontId="10" fillId="0" borderId="0" xfId="0" applyFont="1" applyAlignment="1">
      <alignment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13" fillId="0" borderId="0" xfId="0" applyFont="1"/>
    <xf numFmtId="0" fontId="16" fillId="0" borderId="0" xfId="0" applyFont="1" applyAlignment="1">
      <alignment vertical="center"/>
    </xf>
    <xf numFmtId="0" fontId="2" fillId="17" borderId="1" xfId="0" applyFont="1" applyFill="1" applyBorder="1" applyAlignment="1" applyProtection="1">
      <alignment vertical="center" wrapText="1"/>
    </xf>
    <xf numFmtId="0" fontId="2" fillId="17" borderId="2" xfId="0" applyFont="1" applyFill="1" applyBorder="1" applyAlignment="1" applyProtection="1">
      <alignment horizontal="center" vertical="center" wrapText="1"/>
    </xf>
    <xf numFmtId="0" fontId="2" fillId="17" borderId="2" xfId="0" applyFont="1" applyFill="1" applyBorder="1" applyAlignment="1" applyProtection="1">
      <alignment horizontal="left" vertical="center" wrapText="1"/>
    </xf>
    <xf numFmtId="0" fontId="3" fillId="17" borderId="3"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0" borderId="2"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3" fillId="0" borderId="3" xfId="0" applyFont="1" applyBorder="1" applyAlignment="1" applyProtection="1">
      <alignment vertical="center" wrapText="1"/>
    </xf>
    <xf numFmtId="0" fontId="2" fillId="17" borderId="4" xfId="0" applyFont="1" applyFill="1" applyBorder="1" applyAlignment="1" applyProtection="1">
      <alignment vertical="center" wrapText="1"/>
    </xf>
    <xf numFmtId="0" fontId="2" fillId="17" borderId="5" xfId="0" applyFont="1" applyFill="1" applyBorder="1" applyAlignment="1" applyProtection="1">
      <alignment horizontal="center" vertical="center" wrapText="1"/>
    </xf>
    <xf numFmtId="0" fontId="2" fillId="17" borderId="5" xfId="0" applyFont="1" applyFill="1" applyBorder="1" applyAlignment="1" applyProtection="1">
      <alignment horizontal="left" vertical="center" wrapText="1"/>
    </xf>
    <xf numFmtId="0" fontId="3" fillId="17" borderId="6" xfId="0" applyFont="1" applyFill="1" applyBorder="1" applyAlignment="1" applyProtection="1">
      <alignment vertical="center" wrapText="1"/>
    </xf>
    <xf numFmtId="0" fontId="2" fillId="0" borderId="7" xfId="0" applyFont="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2" xfId="0" applyFont="1" applyBorder="1"/>
    <xf numFmtId="0" fontId="2" fillId="17" borderId="2" xfId="0" applyFont="1" applyFill="1" applyBorder="1"/>
    <xf numFmtId="0" fontId="2" fillId="17" borderId="0" xfId="0" applyFont="1" applyFill="1"/>
    <xf numFmtId="0" fontId="12" fillId="17" borderId="0" xfId="0" applyFont="1" applyFill="1"/>
    <xf numFmtId="0" fontId="2" fillId="0" borderId="0" xfId="0" applyFont="1" applyFill="1"/>
    <xf numFmtId="0" fontId="11" fillId="17" borderId="0" xfId="0" applyFont="1" applyFill="1" applyAlignment="1">
      <alignment vertical="center"/>
    </xf>
    <xf numFmtId="0" fontId="2" fillId="0" borderId="7" xfId="0" applyFont="1" applyBorder="1"/>
    <xf numFmtId="0" fontId="2" fillId="0" borderId="8" xfId="0" applyFont="1" applyBorder="1"/>
    <xf numFmtId="0" fontId="2" fillId="0" borderId="9" xfId="0" applyFont="1" applyBorder="1"/>
    <xf numFmtId="0" fontId="2" fillId="17" borderId="1" xfId="0" applyFont="1" applyFill="1" applyBorder="1"/>
    <xf numFmtId="0" fontId="2" fillId="0" borderId="1" xfId="0" applyFont="1" applyBorder="1"/>
    <xf numFmtId="0" fontId="2" fillId="0" borderId="4" xfId="0" applyFont="1" applyBorder="1"/>
    <xf numFmtId="0" fontId="2" fillId="0" borderId="5" xfId="0" applyFont="1" applyBorder="1"/>
    <xf numFmtId="0" fontId="2" fillId="18" borderId="2" xfId="0" applyFont="1" applyFill="1" applyBorder="1"/>
    <xf numFmtId="0" fontId="2" fillId="17" borderId="2" xfId="0" applyFont="1" applyFill="1" applyBorder="1" applyAlignment="1">
      <alignment horizontal="center"/>
    </xf>
    <xf numFmtId="0" fontId="2" fillId="17" borderId="3"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18" borderId="2"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4" fillId="0" borderId="0" xfId="0" applyFont="1" applyAlignment="1">
      <alignment horizontal="left" vertical="center" indent="1"/>
    </xf>
    <xf numFmtId="0" fontId="15" fillId="0" borderId="0" xfId="0" applyFont="1" applyAlignment="1">
      <alignment horizontal="left" vertical="center" indent="1"/>
    </xf>
    <xf numFmtId="0" fontId="2" fillId="0" borderId="0" xfId="0" applyFont="1" applyAlignment="1">
      <alignment horizontal="left" vertical="center" indent="1"/>
    </xf>
    <xf numFmtId="0" fontId="12" fillId="0" borderId="0" xfId="0" applyFont="1" applyFill="1"/>
    <xf numFmtId="0" fontId="11" fillId="17" borderId="0" xfId="0" applyFont="1" applyFill="1"/>
    <xf numFmtId="0" fontId="2" fillId="0" borderId="0" xfId="0" applyFont="1" applyAlignment="1">
      <alignment vertical="center"/>
    </xf>
    <xf numFmtId="0" fontId="19" fillId="19" borderId="0" xfId="0" applyFont="1" applyFill="1" applyAlignment="1">
      <alignment vertical="center"/>
    </xf>
    <xf numFmtId="0" fontId="2" fillId="19" borderId="0" xfId="0" applyFont="1" applyFill="1" applyAlignment="1">
      <alignment vertical="center"/>
    </xf>
    <xf numFmtId="0" fontId="22" fillId="0" borderId="0" xfId="0" applyFont="1" applyAlignment="1">
      <alignment vertical="center"/>
    </xf>
    <xf numFmtId="0" fontId="2" fillId="20" borderId="0" xfId="0" applyFont="1" applyFill="1"/>
    <xf numFmtId="0" fontId="2" fillId="21" borderId="0" xfId="0" applyFont="1" applyFill="1"/>
    <xf numFmtId="0" fontId="2" fillId="22" borderId="0" xfId="0" applyFont="1" applyFill="1"/>
    <xf numFmtId="0" fontId="2" fillId="20" borderId="2" xfId="0" applyFont="1" applyFill="1" applyBorder="1" applyAlignment="1" applyProtection="1">
      <alignment vertical="center" wrapText="1"/>
      <protection locked="0"/>
    </xf>
    <xf numFmtId="0" fontId="2" fillId="21" borderId="2" xfId="0" applyFont="1" applyFill="1" applyBorder="1" applyAlignment="1" applyProtection="1">
      <alignment vertical="center" wrapText="1"/>
      <protection locked="0"/>
    </xf>
    <xf numFmtId="0" fontId="2" fillId="22" borderId="2" xfId="0" applyFont="1" applyFill="1" applyBorder="1" applyAlignment="1" applyProtection="1">
      <alignment vertical="center" wrapText="1"/>
      <protection locked="0"/>
    </xf>
    <xf numFmtId="0" fontId="2" fillId="22" borderId="5" xfId="0" applyFont="1" applyFill="1" applyBorder="1" applyAlignment="1" applyProtection="1">
      <alignment vertical="center" wrapText="1"/>
      <protection locked="0"/>
    </xf>
    <xf numFmtId="164" fontId="6" fillId="0" borderId="0" xfId="0" applyNumberFormat="1" applyFont="1" applyAlignment="1">
      <alignment vertical="center"/>
    </xf>
    <xf numFmtId="1" fontId="6" fillId="0" borderId="0" xfId="0" applyNumberFormat="1" applyFont="1" applyAlignment="1">
      <alignment vertical="center"/>
    </xf>
    <xf numFmtId="0" fontId="6" fillId="0" borderId="10" xfId="0" applyFont="1" applyBorder="1" applyAlignment="1">
      <alignment vertical="center"/>
    </xf>
    <xf numFmtId="0" fontId="6" fillId="3" borderId="10" xfId="0" applyFont="1" applyFill="1" applyBorder="1" applyAlignment="1">
      <alignment vertical="center"/>
    </xf>
    <xf numFmtId="0" fontId="7" fillId="0" borderId="10" xfId="0" applyFont="1" applyFill="1" applyBorder="1" applyAlignment="1">
      <alignment vertical="center"/>
    </xf>
    <xf numFmtId="0" fontId="12" fillId="20" borderId="0" xfId="0" applyFont="1" applyFill="1" applyAlignment="1" applyProtection="1">
      <alignment vertical="center" wrapText="1"/>
    </xf>
    <xf numFmtId="0" fontId="12" fillId="21" borderId="0" xfId="0" applyFont="1" applyFill="1" applyAlignment="1" applyProtection="1">
      <alignment vertical="center" wrapText="1"/>
    </xf>
    <xf numFmtId="0" fontId="12" fillId="22" borderId="0" xfId="0" applyFont="1" applyFill="1" applyAlignment="1" applyProtection="1">
      <alignment vertical="center" wrapText="1"/>
    </xf>
    <xf numFmtId="0" fontId="21" fillId="0" borderId="0" xfId="0" applyFont="1" applyAlignment="1">
      <alignment wrapText="1"/>
    </xf>
    <xf numFmtId="0" fontId="21" fillId="0" borderId="0" xfId="0" applyFont="1" applyAlignment="1">
      <alignment wrapText="1"/>
    </xf>
    <xf numFmtId="0" fontId="20" fillId="0" borderId="0" xfId="0" applyFont="1" applyAlignment="1">
      <alignment vertical="center" wrapText="1"/>
    </xf>
    <xf numFmtId="0" fontId="21" fillId="0" borderId="0" xfId="0" applyFont="1" applyAlignment="1">
      <alignment wrapText="1"/>
    </xf>
    <xf numFmtId="0" fontId="2" fillId="0" borderId="0" xfId="0" applyFont="1" applyFill="1" applyAlignment="1">
      <alignment vertical="top" wrapText="1"/>
    </xf>
    <xf numFmtId="0" fontId="0" fillId="0" borderId="0" xfId="0" applyFill="1" applyAlignment="1">
      <alignment wrapText="1"/>
    </xf>
    <xf numFmtId="0" fontId="2" fillId="0" borderId="0" xfId="0" applyFont="1" applyFill="1" applyAlignment="1">
      <alignment wrapText="1"/>
    </xf>
    <xf numFmtId="0" fontId="20" fillId="0" borderId="0" xfId="0" applyFont="1" applyAlignment="1">
      <alignment wrapText="1"/>
    </xf>
    <xf numFmtId="0" fontId="20" fillId="0" borderId="0" xfId="0" applyFont="1" applyAlignment="1">
      <alignment horizontal="center" vertical="center" wrapText="1"/>
    </xf>
    <xf numFmtId="0" fontId="6" fillId="9" borderId="0" xfId="0" applyFont="1" applyFill="1" applyAlignment="1">
      <alignment horizontal="center" vertical="center"/>
    </xf>
    <xf numFmtId="0" fontId="6" fillId="10" borderId="0" xfId="0" applyFont="1" applyFill="1" applyAlignment="1">
      <alignment horizontal="center" vertical="center"/>
    </xf>
    <xf numFmtId="0" fontId="6" fillId="11" borderId="0" xfId="0" applyFont="1" applyFill="1" applyAlignment="1">
      <alignment horizontal="center" vertical="center"/>
    </xf>
    <xf numFmtId="0" fontId="6" fillId="12" borderId="0" xfId="0" applyFont="1" applyFill="1" applyAlignment="1">
      <alignment horizontal="center" vertical="center"/>
    </xf>
    <xf numFmtId="0" fontId="6" fillId="13" borderId="0" xfId="0" applyFont="1" applyFill="1" applyAlignment="1">
      <alignment horizontal="center" vertical="center"/>
    </xf>
    <xf numFmtId="0" fontId="6" fillId="2" borderId="0" xfId="0" applyFont="1" applyFill="1" applyAlignment="1">
      <alignment horizontal="center" vertical="center"/>
    </xf>
    <xf numFmtId="0" fontId="6" fillId="14" borderId="0" xfId="0" applyFont="1" applyFill="1" applyAlignment="1">
      <alignment horizontal="center" vertical="center"/>
    </xf>
    <xf numFmtId="0" fontId="6" fillId="15" borderId="0" xfId="0" applyFont="1" applyFill="1" applyAlignment="1">
      <alignment horizontal="center" vertical="center"/>
    </xf>
    <xf numFmtId="0" fontId="6" fillId="16" borderId="0" xfId="0" applyFont="1" applyFill="1" applyAlignment="1">
      <alignment horizontal="center" vertical="center"/>
    </xf>
    <xf numFmtId="0" fontId="6" fillId="0" borderId="0" xfId="0" applyFont="1" applyAlignment="1">
      <alignment horizontal="center" vertical="center" textRotation="90"/>
    </xf>
    <xf numFmtId="0" fontId="6" fillId="23" borderId="0" xfId="0" applyFont="1" applyFill="1" applyAlignment="1">
      <alignment horizontal="center" vertical="center" textRotation="90" wrapText="1"/>
    </xf>
    <xf numFmtId="0" fontId="8" fillId="0" borderId="0" xfId="0" applyFont="1" applyAlignment="1">
      <alignment horizontal="center" vertical="center" textRotation="90"/>
    </xf>
    <xf numFmtId="0" fontId="6" fillId="23" borderId="0" xfId="0" applyFont="1" applyFill="1" applyAlignment="1">
      <alignment horizontal="center" vertical="center" textRotation="90"/>
    </xf>
    <xf numFmtId="0" fontId="6" fillId="7" borderId="0" xfId="0" applyFont="1" applyFill="1" applyAlignment="1">
      <alignment horizontal="center" vertical="center" textRotation="90"/>
    </xf>
    <xf numFmtId="0" fontId="6" fillId="8" borderId="0" xfId="0" applyFont="1" applyFill="1" applyAlignment="1">
      <alignment horizontal="center" vertical="center" textRotation="90"/>
    </xf>
    <xf numFmtId="0" fontId="2" fillId="17" borderId="2" xfId="0" applyFont="1" applyFill="1" applyBorder="1" applyAlignment="1" applyProtection="1">
      <alignment horizontal="center"/>
    </xf>
    <xf numFmtId="0" fontId="2" fillId="0" borderId="2" xfId="0" applyFont="1" applyBorder="1" applyAlignment="1" applyProtection="1">
      <alignment horizontal="center"/>
    </xf>
    <xf numFmtId="0" fontId="2" fillId="18" borderId="2" xfId="0" applyFont="1" applyFill="1" applyBorder="1" applyAlignment="1" applyProtection="1">
      <alignment horizontal="center"/>
    </xf>
    <xf numFmtId="0" fontId="2" fillId="0" borderId="5" xfId="0" applyFont="1" applyBorder="1" applyAlignment="1" applyProtection="1">
      <alignment horizontal="center"/>
    </xf>
    <xf numFmtId="167" fontId="2" fillId="17" borderId="2" xfId="0" applyNumberFormat="1" applyFont="1" applyFill="1" applyBorder="1" applyAlignment="1" applyProtection="1">
      <alignment horizontal="center"/>
    </xf>
    <xf numFmtId="167" fontId="2" fillId="0" borderId="2" xfId="0" applyNumberFormat="1" applyFont="1" applyBorder="1" applyAlignment="1" applyProtection="1">
      <alignment horizontal="center"/>
    </xf>
    <xf numFmtId="2" fontId="2" fillId="17" borderId="2" xfId="0" applyNumberFormat="1" applyFont="1" applyFill="1" applyBorder="1" applyAlignment="1" applyProtection="1">
      <alignment horizontal="center"/>
    </xf>
    <xf numFmtId="2" fontId="2" fillId="0" borderId="2" xfId="0" applyNumberFormat="1" applyFont="1" applyBorder="1" applyAlignment="1" applyProtection="1">
      <alignment horizontal="center"/>
    </xf>
    <xf numFmtId="1" fontId="2" fillId="17" borderId="2" xfId="0" applyNumberFormat="1" applyFont="1" applyFill="1" applyBorder="1" applyAlignment="1" applyProtection="1">
      <alignment horizontal="center"/>
    </xf>
    <xf numFmtId="1" fontId="2" fillId="0" borderId="2" xfId="0" applyNumberFormat="1" applyFont="1" applyBorder="1" applyAlignment="1" applyProtection="1">
      <alignment horizontal="center"/>
    </xf>
    <xf numFmtId="169" fontId="2" fillId="17" borderId="2" xfId="0" applyNumberFormat="1" applyFont="1" applyFill="1" applyBorder="1" applyAlignment="1" applyProtection="1">
      <alignment horizontal="center"/>
    </xf>
    <xf numFmtId="1" fontId="2" fillId="0" borderId="5" xfId="0" applyNumberFormat="1" applyFont="1" applyBorder="1" applyAlignment="1" applyProtection="1">
      <alignment horizontal="center"/>
    </xf>
  </cellXfs>
  <cellStyles count="1">
    <cellStyle name="Standard" xfId="0" builtinId="0"/>
  </cellStyles>
  <dxfs count="23">
    <dxf>
      <font>
        <condense val="0"/>
        <extend val="0"/>
        <color indexed="8"/>
      </font>
    </dxf>
    <dxf>
      <font>
        <condense val="0"/>
        <extend val="0"/>
        <color indexed="10"/>
      </font>
    </dxf>
    <dxf>
      <font>
        <condense val="0"/>
        <extend val="0"/>
        <color indexed="10"/>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border>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auto="1"/>
        <name val="Arial"/>
        <scheme val="none"/>
      </font>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auto="1"/>
        <name val="Arial"/>
        <scheme val="none"/>
      </font>
      <border diagonalUp="0" diagonalDown="0">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1"/>
        <color indexed="10"/>
        <name val="Arial"/>
        <scheme val="none"/>
      </font>
      <alignment horizontal="general" vertical="center" textRotation="0" wrapText="1" indent="0" justifyLastLine="0" shrinkToFit="0" readingOrder="0"/>
      <border diagonalUp="0" diagonalDown="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border>
      <protection locked="1" hidden="0"/>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1"/>
        <color auto="1"/>
        <name val="Arial"/>
        <scheme val="none"/>
      </font>
    </dxf>
    <dxf>
      <border>
        <bottom style="thin">
          <color theme="0" tint="-0.34998626667073579"/>
        </bottom>
      </border>
    </dxf>
    <dxf>
      <font>
        <b val="0"/>
        <i val="0"/>
        <strike val="0"/>
        <condense val="0"/>
        <extend val="0"/>
        <outline val="0"/>
        <shadow val="0"/>
        <u val="none"/>
        <vertAlign val="baseline"/>
        <sz val="11"/>
        <color auto="1"/>
        <name val="Arial"/>
        <scheme val="none"/>
      </font>
      <border diagonalUp="0" diagonalDown="0">
        <left style="thin">
          <color theme="0" tint="-0.34998626667073579"/>
        </left>
        <right style="thin">
          <color theme="0" tint="-0.34998626667073579"/>
        </right>
        <top/>
        <bottom/>
        <vertical style="thin">
          <color theme="0" tint="-0.34998626667073579"/>
        </vertical>
        <horizontal style="thin">
          <color theme="0" tint="-0.34998626667073579"/>
        </horizontal>
      </border>
    </dxf>
    <dxf>
      <border>
        <top style="thin">
          <color theme="0" tint="-0.34998626667073579"/>
        </top>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border>
        <bottom style="thin">
          <color theme="0" tint="-0.34998626667073579"/>
        </bottom>
      </border>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outline="0">
        <left style="thin">
          <color theme="0" tint="-0.34998626667073579"/>
        </left>
        <right style="thin">
          <color theme="0" tint="-0.34998626667073579"/>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gif"/><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1471759</xdr:colOff>
      <xdr:row>40</xdr:row>
      <xdr:rowOff>151737</xdr:rowOff>
    </xdr:from>
    <xdr:to>
      <xdr:col>7</xdr:col>
      <xdr:colOff>23132</xdr:colOff>
      <xdr:row>42</xdr:row>
      <xdr:rowOff>26598</xdr:rowOff>
    </xdr:to>
    <xdr:cxnSp macro="">
      <xdr:nvCxnSpPr>
        <xdr:cNvPr id="56" name="Gerade Verbindung 55"/>
        <xdr:cNvCxnSpPr>
          <a:stCxn id="84" idx="3"/>
        </xdr:cNvCxnSpPr>
      </xdr:nvCxnSpPr>
      <xdr:spPr bwMode="auto">
        <a:xfrm flipV="1">
          <a:off x="12425509" y="12438987"/>
          <a:ext cx="1670811" cy="25586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1471759</xdr:colOff>
      <xdr:row>42</xdr:row>
      <xdr:rowOff>26598</xdr:rowOff>
    </xdr:from>
    <xdr:to>
      <xdr:col>7</xdr:col>
      <xdr:colOff>59139</xdr:colOff>
      <xdr:row>51</xdr:row>
      <xdr:rowOff>55299</xdr:rowOff>
    </xdr:to>
    <xdr:cxnSp macro="">
      <xdr:nvCxnSpPr>
        <xdr:cNvPr id="59" name="Gerade Verbindung 58"/>
        <xdr:cNvCxnSpPr>
          <a:stCxn id="84" idx="3"/>
        </xdr:cNvCxnSpPr>
      </xdr:nvCxnSpPr>
      <xdr:spPr bwMode="auto">
        <a:xfrm>
          <a:off x="12425509" y="12694848"/>
          <a:ext cx="1706818" cy="174320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24</xdr:row>
      <xdr:rowOff>138829</xdr:rowOff>
    </xdr:from>
    <xdr:to>
      <xdr:col>4</xdr:col>
      <xdr:colOff>3456215</xdr:colOff>
      <xdr:row>69</xdr:row>
      <xdr:rowOff>149677</xdr:rowOff>
    </xdr:to>
    <xdr:grpSp>
      <xdr:nvGrpSpPr>
        <xdr:cNvPr id="63" name="Gruppieren 62"/>
        <xdr:cNvGrpSpPr/>
      </xdr:nvGrpSpPr>
      <xdr:grpSpPr>
        <a:xfrm>
          <a:off x="0" y="9296436"/>
          <a:ext cx="9674679" cy="7971027"/>
          <a:chOff x="122237" y="9300973"/>
          <a:chExt cx="8624888" cy="7447152"/>
        </a:xfrm>
      </xdr:grpSpPr>
      <xdr:grpSp>
        <xdr:nvGrpSpPr>
          <xdr:cNvPr id="15" name="Gruppieren 14"/>
          <xdr:cNvGrpSpPr/>
        </xdr:nvGrpSpPr>
        <xdr:grpSpPr>
          <a:xfrm>
            <a:off x="122237" y="9300973"/>
            <a:ext cx="8624888" cy="7447152"/>
            <a:chOff x="-243850" y="23533577"/>
            <a:chExt cx="9391620" cy="7958306"/>
          </a:xfrm>
        </xdr:grpSpPr>
        <xdr:pic>
          <xdr:nvPicPr>
            <xdr:cNvPr id="3" name="Grafik 2"/>
            <xdr:cNvPicPr>
              <a:picLocks noChangeAspect="1"/>
            </xdr:cNvPicPr>
          </xdr:nvPicPr>
          <xdr:blipFill>
            <a:blip xmlns:r="http://schemas.openxmlformats.org/officeDocument/2006/relationships" r:embed="rId1"/>
            <a:stretch>
              <a:fillRect/>
            </a:stretch>
          </xdr:blipFill>
          <xdr:spPr>
            <a:xfrm>
              <a:off x="31750" y="23622000"/>
              <a:ext cx="9116020" cy="7026275"/>
            </a:xfrm>
            <a:prstGeom prst="rect">
              <a:avLst/>
            </a:prstGeom>
          </xdr:spPr>
        </xdr:pic>
        <xdr:sp macro="" textlink="">
          <xdr:nvSpPr>
            <xdr:cNvPr id="46" name="Text Box 34"/>
            <xdr:cNvSpPr txBox="1">
              <a:spLocks noChangeArrowheads="1"/>
            </xdr:cNvSpPr>
          </xdr:nvSpPr>
          <xdr:spPr bwMode="auto">
            <a:xfrm>
              <a:off x="5003234" y="23533577"/>
              <a:ext cx="3637341" cy="5149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External yawing moment, if any </a:t>
              </a:r>
            </a:p>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(excluding yawing from acceleration of mass)</a:t>
              </a:r>
              <a:endParaRPr lang="de-DE" sz="1200">
                <a:latin typeface="Arial" pitchFamily="34" charset="0"/>
                <a:cs typeface="Arial" pitchFamily="34" charset="0"/>
              </a:endParaRPr>
            </a:p>
          </xdr:txBody>
        </xdr:sp>
        <xdr:sp macro="" textlink="">
          <xdr:nvSpPr>
            <xdr:cNvPr id="47" name="Text Box 21"/>
            <xdr:cNvSpPr txBox="1">
              <a:spLocks noChangeArrowheads="1"/>
            </xdr:cNvSpPr>
          </xdr:nvSpPr>
          <xdr:spPr bwMode="auto">
            <a:xfrm>
              <a:off x="6566758" y="24499238"/>
              <a:ext cx="1760344" cy="6044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Offset of mass in lateral direction against slider center</a:t>
              </a:r>
              <a:endParaRPr lang="de-DE" sz="1200">
                <a:latin typeface="Arial" pitchFamily="34" charset="0"/>
                <a:cs typeface="Arial" pitchFamily="34" charset="0"/>
              </a:endParaRPr>
            </a:p>
          </xdr:txBody>
        </xdr:sp>
        <xdr:sp macro="" textlink="">
          <xdr:nvSpPr>
            <xdr:cNvPr id="48" name="Text Box 18"/>
            <xdr:cNvSpPr txBox="1">
              <a:spLocks noChangeArrowheads="1"/>
            </xdr:cNvSpPr>
          </xdr:nvSpPr>
          <xdr:spPr bwMode="auto">
            <a:xfrm>
              <a:off x="6096000" y="29114750"/>
              <a:ext cx="1294528" cy="877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Offset of mass in moving direction against slider center</a:t>
              </a:r>
              <a:endParaRPr lang="de-DE" sz="1200">
                <a:latin typeface="Arial" pitchFamily="34" charset="0"/>
                <a:cs typeface="Arial" pitchFamily="34" charset="0"/>
              </a:endParaRPr>
            </a:p>
          </xdr:txBody>
        </xdr:sp>
        <xdr:sp macro="" textlink="">
          <xdr:nvSpPr>
            <xdr:cNvPr id="49" name="Text Box 18"/>
            <xdr:cNvSpPr txBox="1">
              <a:spLocks noChangeArrowheads="1"/>
            </xdr:cNvSpPr>
          </xdr:nvSpPr>
          <xdr:spPr bwMode="auto">
            <a:xfrm>
              <a:off x="4658179" y="29541107"/>
              <a:ext cx="1294528" cy="8257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Offset of mass in vertical direction against slider center</a:t>
              </a:r>
              <a:endParaRPr lang="de-DE" sz="1200">
                <a:latin typeface="Arial" pitchFamily="34" charset="0"/>
                <a:cs typeface="Arial" pitchFamily="34" charset="0"/>
              </a:endParaRPr>
            </a:p>
          </xdr:txBody>
        </xdr:sp>
        <xdr:sp macro="" textlink="">
          <xdr:nvSpPr>
            <xdr:cNvPr id="50" name="Text Box 31"/>
            <xdr:cNvSpPr txBox="1">
              <a:spLocks noChangeArrowheads="1"/>
            </xdr:cNvSpPr>
          </xdr:nvSpPr>
          <xdr:spPr bwMode="auto">
            <a:xfrm>
              <a:off x="1689554" y="30588857"/>
              <a:ext cx="2674613" cy="5958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External rolling moment, if any</a:t>
              </a:r>
            </a:p>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(excluding rolling from offset of mass)</a:t>
              </a:r>
              <a:endParaRPr lang="de-DE" sz="1200">
                <a:latin typeface="Arial" pitchFamily="34" charset="0"/>
                <a:cs typeface="Arial" pitchFamily="34" charset="0"/>
              </a:endParaRPr>
            </a:p>
          </xdr:txBody>
        </xdr:sp>
        <xdr:sp macro="" textlink="">
          <xdr:nvSpPr>
            <xdr:cNvPr id="51" name="Text Box 26"/>
            <xdr:cNvSpPr txBox="1">
              <a:spLocks noChangeArrowheads="1"/>
            </xdr:cNvSpPr>
          </xdr:nvSpPr>
          <xdr:spPr bwMode="auto">
            <a:xfrm>
              <a:off x="0" y="26064482"/>
              <a:ext cx="1599123" cy="599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External axial Load during movement, </a:t>
              </a:r>
            </a:p>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if any</a:t>
              </a:r>
              <a:endParaRPr lang="de-DE" sz="1200">
                <a:latin typeface="Arial" pitchFamily="34" charset="0"/>
                <a:cs typeface="Arial" pitchFamily="34" charset="0"/>
              </a:endParaRPr>
            </a:p>
          </xdr:txBody>
        </xdr:sp>
        <xdr:sp macro="" textlink="">
          <xdr:nvSpPr>
            <xdr:cNvPr id="52" name="Text Box 29"/>
            <xdr:cNvSpPr txBox="1">
              <a:spLocks noChangeArrowheads="1"/>
            </xdr:cNvSpPr>
          </xdr:nvSpPr>
          <xdr:spPr bwMode="auto">
            <a:xfrm>
              <a:off x="-243850" y="26952535"/>
              <a:ext cx="2077168" cy="5998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Position of axial load </a:t>
              </a:r>
            </a:p>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during movement from slider center surface</a:t>
              </a:r>
              <a:endParaRPr lang="de-DE" sz="1200">
                <a:latin typeface="Arial" pitchFamily="34" charset="0"/>
                <a:cs typeface="Arial" pitchFamily="34" charset="0"/>
              </a:endParaRPr>
            </a:p>
          </xdr:txBody>
        </xdr:sp>
        <xdr:cxnSp macro="">
          <xdr:nvCxnSpPr>
            <xdr:cNvPr id="53" name="Gerade Verbindung 52"/>
            <xdr:cNvCxnSpPr/>
          </xdr:nvCxnSpPr>
          <xdr:spPr bwMode="auto">
            <a:xfrm flipV="1">
              <a:off x="1428907" y="26481321"/>
              <a:ext cx="1198091" cy="57101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7" name="Gerade Verbindung 76"/>
            <xdr:cNvCxnSpPr/>
          </xdr:nvCxnSpPr>
          <xdr:spPr bwMode="auto">
            <a:xfrm flipV="1">
              <a:off x="1477344" y="27027732"/>
              <a:ext cx="1440390" cy="31628"/>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8" name="Gerade Verbindung 77"/>
            <xdr:cNvCxnSpPr/>
          </xdr:nvCxnSpPr>
          <xdr:spPr bwMode="auto">
            <a:xfrm flipV="1">
              <a:off x="5166179" y="24048357"/>
              <a:ext cx="557092" cy="792722"/>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79" name="Gerade Verbindung 78"/>
            <xdr:cNvCxnSpPr/>
          </xdr:nvCxnSpPr>
          <xdr:spPr bwMode="auto">
            <a:xfrm flipV="1">
              <a:off x="5086804" y="25161875"/>
              <a:ext cx="1644196" cy="98339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0" name="Gerade Verbindung 79"/>
            <xdr:cNvCxnSpPr/>
          </xdr:nvCxnSpPr>
          <xdr:spPr bwMode="auto">
            <a:xfrm flipH="1" flipV="1">
              <a:off x="5324929" y="26762982"/>
              <a:ext cx="905430" cy="23244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1" name="Gerade Verbindung 80"/>
            <xdr:cNvCxnSpPr/>
          </xdr:nvCxnSpPr>
          <xdr:spPr bwMode="auto">
            <a:xfrm flipH="1" flipV="1">
              <a:off x="5016500" y="27289125"/>
              <a:ext cx="523875" cy="21431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2" name="Gerade Verbindung 81"/>
            <xdr:cNvCxnSpPr/>
          </xdr:nvCxnSpPr>
          <xdr:spPr bwMode="auto">
            <a:xfrm flipV="1">
              <a:off x="2530929" y="28813125"/>
              <a:ext cx="326571" cy="172920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83" name="Text Box 31"/>
            <xdr:cNvSpPr txBox="1">
              <a:spLocks noChangeArrowheads="1"/>
            </xdr:cNvSpPr>
          </xdr:nvSpPr>
          <xdr:spPr bwMode="auto">
            <a:xfrm>
              <a:off x="2651125" y="31162625"/>
              <a:ext cx="4438740" cy="32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300"/>
                </a:lnSpc>
                <a:defRPr sz="1000"/>
              </a:pPr>
              <a:r>
                <a:rPr lang="de-DE" sz="1600" b="1" i="0" u="none" strike="noStrike" baseline="0">
                  <a:solidFill>
                    <a:srgbClr val="800000"/>
                  </a:solidFill>
                  <a:latin typeface="Arial" pitchFamily="34" charset="0"/>
                  <a:ea typeface="ＭＳ Ｐゴシック"/>
                  <a:cs typeface="Arial" pitchFamily="34" charset="0"/>
                </a:rPr>
                <a:t>Monocarrier - Horizontal mounting situation</a:t>
              </a:r>
              <a:endParaRPr lang="de-DE" sz="1200" b="1">
                <a:latin typeface="Arial" pitchFamily="34" charset="0"/>
                <a:cs typeface="Arial" pitchFamily="34" charset="0"/>
              </a:endParaRPr>
            </a:p>
          </xdr:txBody>
        </xdr:sp>
      </xdr:grpSp>
      <xdr:cxnSp macro="">
        <xdr:nvCxnSpPr>
          <xdr:cNvPr id="71" name="Gerade Verbindung 70"/>
          <xdr:cNvCxnSpPr/>
        </xdr:nvCxnSpPr>
        <xdr:spPr bwMode="auto">
          <a:xfrm>
            <a:off x="1649016" y="12594828"/>
            <a:ext cx="2935684" cy="517922"/>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xdr:col>
      <xdr:colOff>3374572</xdr:colOff>
      <xdr:row>26</xdr:row>
      <xdr:rowOff>109281</xdr:rowOff>
    </xdr:from>
    <xdr:to>
      <xdr:col>17</xdr:col>
      <xdr:colOff>0</xdr:colOff>
      <xdr:row>69</xdr:row>
      <xdr:rowOff>132684</xdr:rowOff>
    </xdr:to>
    <xdr:grpSp>
      <xdr:nvGrpSpPr>
        <xdr:cNvPr id="62" name="Gruppieren 61"/>
        <xdr:cNvGrpSpPr/>
      </xdr:nvGrpSpPr>
      <xdr:grpSpPr>
        <a:xfrm>
          <a:off x="9593036" y="9620674"/>
          <a:ext cx="11280321" cy="7629796"/>
          <a:chOff x="10652125" y="9488897"/>
          <a:chExt cx="8905875" cy="7731361"/>
        </a:xfrm>
      </xdr:grpSpPr>
      <xdr:grpSp>
        <xdr:nvGrpSpPr>
          <xdr:cNvPr id="27" name="Gruppieren 26"/>
          <xdr:cNvGrpSpPr/>
        </xdr:nvGrpSpPr>
        <xdr:grpSpPr>
          <a:xfrm>
            <a:off x="10652125" y="9488897"/>
            <a:ext cx="8762224" cy="7731361"/>
            <a:chOff x="1539875" y="24030397"/>
            <a:chExt cx="8651099" cy="7080486"/>
          </a:xfrm>
        </xdr:grpSpPr>
        <xdr:pic>
          <xdr:nvPicPr>
            <xdr:cNvPr id="17" name="Grafik 16"/>
            <xdr:cNvPicPr>
              <a:picLocks noChangeAspect="1"/>
            </xdr:cNvPicPr>
          </xdr:nvPicPr>
          <xdr:blipFill>
            <a:blip xmlns:r="http://schemas.openxmlformats.org/officeDocument/2006/relationships" r:embed="rId2"/>
            <a:stretch>
              <a:fillRect/>
            </a:stretch>
          </xdr:blipFill>
          <xdr:spPr>
            <a:xfrm>
              <a:off x="1539875" y="24030397"/>
              <a:ext cx="7143750" cy="6503577"/>
            </a:xfrm>
            <a:prstGeom prst="rect">
              <a:avLst/>
            </a:prstGeom>
          </xdr:spPr>
        </xdr:pic>
        <xdr:grpSp>
          <xdr:nvGrpSpPr>
            <xdr:cNvPr id="26" name="Gruppieren 25"/>
            <xdr:cNvGrpSpPr/>
          </xdr:nvGrpSpPr>
          <xdr:grpSpPr>
            <a:xfrm>
              <a:off x="1675765" y="25513712"/>
              <a:ext cx="8515209" cy="5597171"/>
              <a:chOff x="1675765" y="25513712"/>
              <a:chExt cx="8515209" cy="5597171"/>
            </a:xfrm>
          </xdr:grpSpPr>
          <xdr:sp macro="" textlink="">
            <xdr:nvSpPr>
              <xdr:cNvPr id="84" name="Text Box 25"/>
              <xdr:cNvSpPr txBox="1">
                <a:spLocks noChangeArrowheads="1"/>
              </xdr:cNvSpPr>
            </xdr:nvSpPr>
            <xdr:spPr bwMode="auto">
              <a:xfrm>
                <a:off x="1675765" y="26326577"/>
                <a:ext cx="2053525" cy="5192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Position of external load during movement from slider center surface</a:t>
                </a:r>
                <a:endParaRPr lang="de-DE" sz="1200">
                  <a:latin typeface="Arial" pitchFamily="34" charset="0"/>
                  <a:cs typeface="Arial" pitchFamily="34" charset="0"/>
                </a:endParaRPr>
              </a:p>
            </xdr:txBody>
          </xdr:sp>
          <xdr:sp macro="" textlink="">
            <xdr:nvSpPr>
              <xdr:cNvPr id="86" name="Text Box 25"/>
              <xdr:cNvSpPr txBox="1">
                <a:spLocks noChangeArrowheads="1"/>
              </xdr:cNvSpPr>
            </xdr:nvSpPr>
            <xdr:spPr bwMode="auto">
              <a:xfrm>
                <a:off x="3060920" y="25513712"/>
                <a:ext cx="2053525" cy="4046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External axial Load during movement, if any</a:t>
                </a:r>
                <a:endParaRPr lang="de-DE" sz="1200">
                  <a:latin typeface="Arial" pitchFamily="34" charset="0"/>
                  <a:cs typeface="Arial" pitchFamily="34" charset="0"/>
                </a:endParaRPr>
              </a:p>
            </xdr:txBody>
          </xdr:sp>
          <xdr:sp macro="" textlink="">
            <xdr:nvSpPr>
              <xdr:cNvPr id="89" name="Text Box 37"/>
              <xdr:cNvSpPr txBox="1">
                <a:spLocks noChangeArrowheads="1"/>
              </xdr:cNvSpPr>
            </xdr:nvSpPr>
            <xdr:spPr bwMode="auto">
              <a:xfrm>
                <a:off x="2127250" y="30088816"/>
                <a:ext cx="2958216" cy="5382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External rolling moment, if any</a:t>
                </a:r>
              </a:p>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(excluding rolling from offset of mass)</a:t>
                </a:r>
                <a:endParaRPr lang="de-DE" sz="1200">
                  <a:latin typeface="Arial" pitchFamily="34" charset="0"/>
                  <a:cs typeface="Arial" pitchFamily="34" charset="0"/>
                </a:endParaRPr>
              </a:p>
            </xdr:txBody>
          </xdr:sp>
          <xdr:cxnSp macro="">
            <xdr:nvCxnSpPr>
              <xdr:cNvPr id="90" name="Gerade Verbindung 89"/>
              <xdr:cNvCxnSpPr/>
            </xdr:nvCxnSpPr>
            <xdr:spPr bwMode="auto">
              <a:xfrm flipV="1">
                <a:off x="3413125" y="29194125"/>
                <a:ext cx="650875" cy="91166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91" name="Gerade Verbindung 90"/>
              <xdr:cNvCxnSpPr/>
            </xdr:nvCxnSpPr>
            <xdr:spPr bwMode="auto">
              <a:xfrm>
                <a:off x="3739235" y="26586186"/>
                <a:ext cx="1579109" cy="97629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92" name="Text Box 19"/>
              <xdr:cNvSpPr txBox="1">
                <a:spLocks noChangeArrowheads="1"/>
              </xdr:cNvSpPr>
            </xdr:nvSpPr>
            <xdr:spPr bwMode="auto">
              <a:xfrm>
                <a:off x="4465528" y="29469691"/>
                <a:ext cx="1457363" cy="5706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Offset of mass in </a:t>
                </a:r>
              </a:p>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vertical direction </a:t>
                </a:r>
              </a:p>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against slider center</a:t>
                </a:r>
                <a:endParaRPr lang="de-DE" sz="1200">
                  <a:latin typeface="Arial" pitchFamily="34" charset="0"/>
                  <a:cs typeface="Arial" pitchFamily="34" charset="0"/>
                </a:endParaRPr>
              </a:p>
            </xdr:txBody>
          </xdr:sp>
          <xdr:cxnSp macro="">
            <xdr:nvCxnSpPr>
              <xdr:cNvPr id="93" name="Gerade Verbindung 92"/>
              <xdr:cNvCxnSpPr/>
            </xdr:nvCxnSpPr>
            <xdr:spPr bwMode="auto">
              <a:xfrm flipV="1">
                <a:off x="5254625" y="28352750"/>
                <a:ext cx="746125" cy="108416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94" name="Text Box 35"/>
              <xdr:cNvSpPr txBox="1">
                <a:spLocks noChangeArrowheads="1"/>
              </xdr:cNvSpPr>
            </xdr:nvSpPr>
            <xdr:spPr bwMode="auto">
              <a:xfrm>
                <a:off x="6969124" y="29358566"/>
                <a:ext cx="3085386" cy="680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External yawing moment, if any </a:t>
                </a:r>
              </a:p>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(excluding yawing from acceleration of mass)</a:t>
                </a:r>
                <a:endParaRPr lang="de-DE" sz="1200">
                  <a:latin typeface="Arial" pitchFamily="34" charset="0"/>
                  <a:cs typeface="Arial" pitchFamily="34" charset="0"/>
                </a:endParaRPr>
              </a:p>
            </xdr:txBody>
          </xdr:sp>
          <xdr:sp macro="" textlink="">
            <xdr:nvSpPr>
              <xdr:cNvPr id="95" name="Text Box 22"/>
              <xdr:cNvSpPr txBox="1">
                <a:spLocks noChangeArrowheads="1"/>
              </xdr:cNvSpPr>
            </xdr:nvSpPr>
            <xdr:spPr bwMode="auto">
              <a:xfrm>
                <a:off x="8477250" y="27612316"/>
                <a:ext cx="1713724" cy="563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Offset of mass in lateral direction against slider center</a:t>
                </a:r>
                <a:endParaRPr lang="de-DE" sz="1200">
                  <a:latin typeface="Arial" pitchFamily="34" charset="0"/>
                  <a:cs typeface="Arial" pitchFamily="34" charset="0"/>
                </a:endParaRPr>
              </a:p>
            </xdr:txBody>
          </xdr:sp>
          <xdr:cxnSp macro="">
            <xdr:nvCxnSpPr>
              <xdr:cNvPr id="96" name="Gerade Verbindung 95"/>
              <xdr:cNvCxnSpPr/>
            </xdr:nvCxnSpPr>
            <xdr:spPr bwMode="auto">
              <a:xfrm>
                <a:off x="6921500" y="27453566"/>
                <a:ext cx="1508125" cy="26418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113" name="Text Box 31"/>
              <xdr:cNvSpPr txBox="1">
                <a:spLocks noChangeArrowheads="1"/>
              </xdr:cNvSpPr>
            </xdr:nvSpPr>
            <xdr:spPr bwMode="auto">
              <a:xfrm>
                <a:off x="3825875" y="30781625"/>
                <a:ext cx="4438740" cy="3292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300"/>
                  </a:lnSpc>
                  <a:defRPr sz="1000"/>
                </a:pPr>
                <a:r>
                  <a:rPr lang="de-DE" sz="1600" b="1" i="0" u="none" strike="noStrike" baseline="0">
                    <a:solidFill>
                      <a:srgbClr val="800000"/>
                    </a:solidFill>
                    <a:latin typeface="Arial" pitchFamily="34" charset="0"/>
                    <a:ea typeface="ＭＳ Ｐゴシック"/>
                    <a:cs typeface="Arial" pitchFamily="34" charset="0"/>
                  </a:rPr>
                  <a:t>Monocarrier - Wall mounting situation</a:t>
                </a:r>
                <a:endParaRPr lang="de-DE" sz="1200" b="1">
                  <a:latin typeface="Arial" pitchFamily="34" charset="0"/>
                  <a:cs typeface="Arial" pitchFamily="34" charset="0"/>
                </a:endParaRPr>
              </a:p>
            </xdr:txBody>
          </xdr:sp>
        </xdr:grpSp>
      </xdr:grpSp>
      <xdr:cxnSp macro="">
        <xdr:nvCxnSpPr>
          <xdr:cNvPr id="57" name="Gerade Verbindung 56"/>
          <xdr:cNvCxnSpPr/>
        </xdr:nvCxnSpPr>
        <xdr:spPr bwMode="auto">
          <a:xfrm>
            <a:off x="12773025" y="11531600"/>
            <a:ext cx="1330325" cy="10287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9" name="Gerade Verbindung 68"/>
          <xdr:cNvCxnSpPr/>
        </xdr:nvCxnSpPr>
        <xdr:spPr bwMode="auto">
          <a:xfrm>
            <a:off x="15757525" y="14149797"/>
            <a:ext cx="2181225" cy="22025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85" name="Text Box 18"/>
          <xdr:cNvSpPr txBox="1">
            <a:spLocks noChangeArrowheads="1"/>
          </xdr:cNvSpPr>
        </xdr:nvSpPr>
        <xdr:spPr bwMode="auto">
          <a:xfrm>
            <a:off x="18003227" y="14106281"/>
            <a:ext cx="1554773" cy="606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Offset of mass in moving direction against slider center</a:t>
            </a:r>
            <a:endParaRPr lang="de-DE" sz="1200">
              <a:latin typeface="Arial" pitchFamily="34" charset="0"/>
              <a:cs typeface="Arial" pitchFamily="34" charset="0"/>
            </a:endParaRPr>
          </a:p>
        </xdr:txBody>
      </xdr:sp>
    </xdr:grpSp>
    <xdr:clientData/>
  </xdr:twoCellAnchor>
  <xdr:twoCellAnchor>
    <xdr:from>
      <xdr:col>6</xdr:col>
      <xdr:colOff>95250</xdr:colOff>
      <xdr:row>0</xdr:row>
      <xdr:rowOff>0</xdr:rowOff>
    </xdr:from>
    <xdr:to>
      <xdr:col>17</xdr:col>
      <xdr:colOff>244929</xdr:colOff>
      <xdr:row>24</xdr:row>
      <xdr:rowOff>117929</xdr:rowOff>
    </xdr:to>
    <xdr:grpSp>
      <xdr:nvGrpSpPr>
        <xdr:cNvPr id="61" name="Gruppieren 60"/>
        <xdr:cNvGrpSpPr/>
      </xdr:nvGrpSpPr>
      <xdr:grpSpPr>
        <a:xfrm>
          <a:off x="13484679" y="0"/>
          <a:ext cx="7633607" cy="9275536"/>
          <a:chOff x="14239875" y="0"/>
          <a:chExt cx="8269110" cy="9130474"/>
        </a:xfrm>
      </xdr:grpSpPr>
      <xdr:grpSp>
        <xdr:nvGrpSpPr>
          <xdr:cNvPr id="40" name="Gruppieren 39"/>
          <xdr:cNvGrpSpPr/>
        </xdr:nvGrpSpPr>
        <xdr:grpSpPr>
          <a:xfrm>
            <a:off x="14239875" y="0"/>
            <a:ext cx="8269110" cy="9130474"/>
            <a:chOff x="31718250" y="381000"/>
            <a:chExt cx="8078610" cy="9051099"/>
          </a:xfrm>
        </xdr:grpSpPr>
        <xdr:pic>
          <xdr:nvPicPr>
            <xdr:cNvPr id="28" name="Grafik 27"/>
            <xdr:cNvPicPr>
              <a:picLocks noChangeAspect="1"/>
            </xdr:cNvPicPr>
          </xdr:nvPicPr>
          <xdr:blipFill>
            <a:blip xmlns:r="http://schemas.openxmlformats.org/officeDocument/2006/relationships" r:embed="rId3"/>
            <a:stretch>
              <a:fillRect/>
            </a:stretch>
          </xdr:blipFill>
          <xdr:spPr>
            <a:xfrm>
              <a:off x="31718250" y="381000"/>
              <a:ext cx="5819775" cy="8543925"/>
            </a:xfrm>
            <a:prstGeom prst="rect">
              <a:avLst/>
            </a:prstGeom>
          </xdr:spPr>
        </xdr:pic>
        <xdr:sp macro="" textlink="">
          <xdr:nvSpPr>
            <xdr:cNvPr id="115" name="Text Box 20"/>
            <xdr:cNvSpPr txBox="1">
              <a:spLocks noChangeArrowheads="1"/>
            </xdr:cNvSpPr>
          </xdr:nvSpPr>
          <xdr:spPr bwMode="auto">
            <a:xfrm>
              <a:off x="36149543" y="6864715"/>
              <a:ext cx="2123395" cy="5079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Offset of mass in vertical direction against slider center</a:t>
              </a:r>
              <a:endParaRPr lang="de-DE" sz="1200">
                <a:latin typeface="Arial" pitchFamily="34" charset="0"/>
                <a:cs typeface="Arial" pitchFamily="34" charset="0"/>
              </a:endParaRPr>
            </a:p>
          </xdr:txBody>
        </xdr:sp>
        <xdr:sp macro="" textlink="">
          <xdr:nvSpPr>
            <xdr:cNvPr id="116" name="Text Box 33"/>
            <xdr:cNvSpPr txBox="1">
              <a:spLocks noChangeArrowheads="1"/>
            </xdr:cNvSpPr>
          </xdr:nvSpPr>
          <xdr:spPr bwMode="auto">
            <a:xfrm>
              <a:off x="37282437" y="5730874"/>
              <a:ext cx="2514423" cy="851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800"/>
                </a:lnSpc>
                <a:defRPr sz="1000"/>
              </a:pPr>
              <a:r>
                <a:rPr lang="de-DE" sz="1200" b="0" i="0" u="none" strike="noStrike" baseline="0">
                  <a:solidFill>
                    <a:srgbClr val="800000"/>
                  </a:solidFill>
                  <a:latin typeface="Arial" pitchFamily="34" charset="0"/>
                  <a:ea typeface="ＭＳ Ｐゴシック"/>
                  <a:cs typeface="Arial" pitchFamily="34" charset="0"/>
                </a:rPr>
                <a:t>External yawing moment, if any</a:t>
              </a:r>
            </a:p>
            <a:p>
              <a:pPr algn="l" rtl="0">
                <a:lnSpc>
                  <a:spcPts val="1000"/>
                </a:lnSpc>
                <a:defRPr sz="1000"/>
              </a:pPr>
              <a:r>
                <a:rPr lang="de-DE" sz="1200" b="0" i="0" u="none" strike="noStrike" baseline="0">
                  <a:solidFill>
                    <a:srgbClr val="800000"/>
                  </a:solidFill>
                  <a:latin typeface="Arial" pitchFamily="34" charset="0"/>
                  <a:ea typeface="ＭＳ Ｐゴシック"/>
                  <a:cs typeface="Arial" pitchFamily="34" charset="0"/>
                </a:rPr>
                <a:t>(excluding yawing from acceleration </a:t>
              </a:r>
            </a:p>
            <a:p>
              <a:pPr algn="l" rtl="0">
                <a:lnSpc>
                  <a:spcPts val="1000"/>
                </a:lnSpc>
                <a:defRPr sz="1000"/>
              </a:pPr>
              <a:r>
                <a:rPr lang="de-DE" sz="1200" b="0" i="0" u="none" strike="noStrike" baseline="0">
                  <a:solidFill>
                    <a:srgbClr val="800000"/>
                  </a:solidFill>
                  <a:latin typeface="Arial" pitchFamily="34" charset="0"/>
                  <a:ea typeface="ＭＳ Ｐゴシック"/>
                  <a:cs typeface="Arial" pitchFamily="34" charset="0"/>
                </a:rPr>
                <a:t>or gravity of  offset mass)</a:t>
              </a:r>
              <a:endParaRPr lang="de-DE" sz="1200">
                <a:latin typeface="Arial" pitchFamily="34" charset="0"/>
                <a:cs typeface="Arial" pitchFamily="34" charset="0"/>
              </a:endParaRPr>
            </a:p>
          </xdr:txBody>
        </xdr:sp>
        <xdr:sp macro="" textlink="">
          <xdr:nvSpPr>
            <xdr:cNvPr id="117" name="Text Box 20"/>
            <xdr:cNvSpPr txBox="1">
              <a:spLocks noChangeArrowheads="1"/>
            </xdr:cNvSpPr>
          </xdr:nvSpPr>
          <xdr:spPr bwMode="auto">
            <a:xfrm>
              <a:off x="37330061" y="5143499"/>
              <a:ext cx="2146225" cy="5065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Offset of mass in vertical direction against slider center</a:t>
              </a:r>
              <a:endParaRPr lang="de-DE" sz="1200">
                <a:latin typeface="Arial" pitchFamily="34" charset="0"/>
                <a:cs typeface="Arial" pitchFamily="34" charset="0"/>
              </a:endParaRPr>
            </a:p>
          </xdr:txBody>
        </xdr:sp>
        <xdr:sp macro="" textlink="">
          <xdr:nvSpPr>
            <xdr:cNvPr id="118" name="Text Box 28"/>
            <xdr:cNvSpPr txBox="1">
              <a:spLocks noChangeArrowheads="1"/>
            </xdr:cNvSpPr>
          </xdr:nvSpPr>
          <xdr:spPr bwMode="auto">
            <a:xfrm>
              <a:off x="34337122" y="2729250"/>
              <a:ext cx="1244793" cy="8524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Position of axial load during </a:t>
              </a:r>
            </a:p>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movement from slider surface center</a:t>
              </a:r>
              <a:endParaRPr lang="de-DE" sz="1200">
                <a:latin typeface="Arial" pitchFamily="34" charset="0"/>
                <a:cs typeface="Arial" pitchFamily="34" charset="0"/>
              </a:endParaRPr>
            </a:p>
          </xdr:txBody>
        </xdr:sp>
        <xdr:sp macro="" textlink="">
          <xdr:nvSpPr>
            <xdr:cNvPr id="119" name="Text Box 24"/>
            <xdr:cNvSpPr txBox="1">
              <a:spLocks noChangeArrowheads="1"/>
            </xdr:cNvSpPr>
          </xdr:nvSpPr>
          <xdr:spPr bwMode="auto">
            <a:xfrm>
              <a:off x="35723869" y="2738517"/>
              <a:ext cx="2020230" cy="4280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de-DE" sz="1200" b="0" i="0" u="none" strike="noStrike" baseline="0">
                  <a:solidFill>
                    <a:srgbClr val="800000"/>
                  </a:solidFill>
                  <a:latin typeface="Arial" pitchFamily="34" charset="0"/>
                  <a:ea typeface="ＭＳ Ｐゴシック"/>
                  <a:cs typeface="Arial" pitchFamily="34" charset="0"/>
                </a:rPr>
                <a:t>External axial Load during movement, if any</a:t>
              </a:r>
              <a:endParaRPr lang="de-DE" sz="1200">
                <a:latin typeface="Arial" pitchFamily="34" charset="0"/>
                <a:cs typeface="Arial" pitchFamily="34" charset="0"/>
              </a:endParaRPr>
            </a:p>
          </xdr:txBody>
        </xdr:sp>
        <xdr:sp macro="" textlink="">
          <xdr:nvSpPr>
            <xdr:cNvPr id="120" name="Text Box 32"/>
            <xdr:cNvSpPr txBox="1">
              <a:spLocks noChangeArrowheads="1"/>
            </xdr:cNvSpPr>
          </xdr:nvSpPr>
          <xdr:spPr bwMode="auto">
            <a:xfrm>
              <a:off x="33822242" y="1867286"/>
              <a:ext cx="1317502" cy="5238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1200" b="0" i="0" u="none" strike="noStrike" baseline="0">
                  <a:solidFill>
                    <a:srgbClr val="800000"/>
                  </a:solidFill>
                  <a:latin typeface="Arial" pitchFamily="34" charset="0"/>
                  <a:ea typeface="ＭＳ Ｐゴシック"/>
                  <a:cs typeface="Arial" pitchFamily="34" charset="0"/>
                </a:rPr>
                <a:t>External rolling </a:t>
              </a:r>
              <a:br>
                <a:rPr lang="de-DE" sz="1200" b="0" i="0" u="none" strike="noStrike" baseline="0">
                  <a:solidFill>
                    <a:srgbClr val="800000"/>
                  </a:solidFill>
                  <a:latin typeface="Arial" pitchFamily="34" charset="0"/>
                  <a:ea typeface="ＭＳ Ｐゴシック"/>
                  <a:cs typeface="Arial" pitchFamily="34" charset="0"/>
                </a:rPr>
              </a:br>
              <a:r>
                <a:rPr lang="de-DE" sz="1200" b="0" i="0" u="none" strike="noStrike" baseline="0">
                  <a:solidFill>
                    <a:srgbClr val="800000"/>
                  </a:solidFill>
                  <a:latin typeface="Arial" pitchFamily="34" charset="0"/>
                  <a:ea typeface="ＭＳ Ｐゴシック"/>
                  <a:cs typeface="Arial" pitchFamily="34" charset="0"/>
                </a:rPr>
                <a:t>moment, if any</a:t>
              </a:r>
              <a:endParaRPr lang="de-DE" sz="1200">
                <a:latin typeface="Arial" pitchFamily="34" charset="0"/>
                <a:cs typeface="Arial" pitchFamily="34" charset="0"/>
              </a:endParaRPr>
            </a:p>
          </xdr:txBody>
        </xdr:sp>
        <xdr:sp macro="" textlink="">
          <xdr:nvSpPr>
            <xdr:cNvPr id="121" name="Text Box 31"/>
            <xdr:cNvSpPr txBox="1">
              <a:spLocks noChangeArrowheads="1"/>
            </xdr:cNvSpPr>
          </xdr:nvSpPr>
          <xdr:spPr bwMode="auto">
            <a:xfrm>
              <a:off x="32607250" y="9080500"/>
              <a:ext cx="4418039" cy="351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1300"/>
                </a:lnSpc>
                <a:defRPr sz="1000"/>
              </a:pPr>
              <a:r>
                <a:rPr lang="de-DE" sz="1600" b="1" i="0" u="none" strike="noStrike" baseline="0">
                  <a:solidFill>
                    <a:srgbClr val="800000"/>
                  </a:solidFill>
                  <a:latin typeface="Arial" pitchFamily="34" charset="0"/>
                  <a:ea typeface="ＭＳ Ｐゴシック"/>
                  <a:cs typeface="Arial" pitchFamily="34" charset="0"/>
                </a:rPr>
                <a:t>Monocarrier - Vertical mounting situation</a:t>
              </a:r>
              <a:endParaRPr lang="de-DE" sz="1600" b="1">
                <a:latin typeface="Arial" pitchFamily="34" charset="0"/>
                <a:cs typeface="Arial" pitchFamily="34" charset="0"/>
              </a:endParaRPr>
            </a:p>
          </xdr:txBody>
        </xdr:sp>
        <xdr:cxnSp macro="">
          <xdr:nvCxnSpPr>
            <xdr:cNvPr id="122" name="Gerade Verbindung 121"/>
            <xdr:cNvCxnSpPr/>
          </xdr:nvCxnSpPr>
          <xdr:spPr bwMode="auto">
            <a:xfrm>
              <a:off x="35544125" y="4016375"/>
              <a:ext cx="1698625" cy="12858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3" name="Gerade Verbindung 122"/>
            <xdr:cNvCxnSpPr/>
          </xdr:nvCxnSpPr>
          <xdr:spPr bwMode="auto">
            <a:xfrm>
              <a:off x="34890023" y="5812962"/>
              <a:ext cx="1256995" cy="1189087"/>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4" name="Gerade Verbindung 123"/>
            <xdr:cNvCxnSpPr/>
          </xdr:nvCxnSpPr>
          <xdr:spPr bwMode="auto">
            <a:xfrm>
              <a:off x="35925125" y="5921375"/>
              <a:ext cx="1222375" cy="14287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5" name="Gerade Verbindung 124"/>
            <xdr:cNvCxnSpPr/>
          </xdr:nvCxnSpPr>
          <xdr:spPr bwMode="auto">
            <a:xfrm flipV="1">
              <a:off x="34181581" y="3532782"/>
              <a:ext cx="377596" cy="185072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6" name="Gerade Verbindung 125"/>
            <xdr:cNvCxnSpPr/>
          </xdr:nvCxnSpPr>
          <xdr:spPr bwMode="auto">
            <a:xfrm flipV="1">
              <a:off x="34004250" y="2277683"/>
              <a:ext cx="142029" cy="881442"/>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xnSp macro="">
        <xdr:nvCxnSpPr>
          <xdr:cNvPr id="87" name="Gerade Verbindung 86"/>
          <xdr:cNvCxnSpPr/>
        </xdr:nvCxnSpPr>
        <xdr:spPr bwMode="auto">
          <a:xfrm flipV="1">
            <a:off x="16335375" y="3194050"/>
            <a:ext cx="790575" cy="138324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8" name="Gerade Verbindung 87"/>
          <xdr:cNvCxnSpPr/>
        </xdr:nvCxnSpPr>
        <xdr:spPr bwMode="auto">
          <a:xfrm>
            <a:off x="17145000" y="3181350"/>
            <a:ext cx="303861" cy="42624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sp macro="" textlink="">
        <xdr:nvSpPr>
          <xdr:cNvPr id="98" name="Text Box 18"/>
          <xdr:cNvSpPr txBox="1">
            <a:spLocks noChangeArrowheads="1"/>
          </xdr:cNvSpPr>
        </xdr:nvSpPr>
        <xdr:spPr bwMode="auto">
          <a:xfrm>
            <a:off x="17344414" y="7402268"/>
            <a:ext cx="1554773" cy="6066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de-DE" sz="1200" b="0" i="0" u="none" strike="noStrike" baseline="0">
                <a:solidFill>
                  <a:srgbClr val="800000"/>
                </a:solidFill>
                <a:latin typeface="Arial" pitchFamily="34" charset="0"/>
                <a:ea typeface="ＭＳ Ｐゴシック"/>
                <a:cs typeface="Arial" pitchFamily="34" charset="0"/>
              </a:rPr>
              <a:t>Offset of mass in moving direction against slider center</a:t>
            </a:r>
            <a:endParaRPr lang="de-DE" sz="1200">
              <a:latin typeface="Arial" pitchFamily="34" charset="0"/>
              <a:cs typeface="Arial" pitchFamily="34" charset="0"/>
            </a:endParaRPr>
          </a:p>
        </xdr:txBody>
      </xdr:sp>
      <xdr:cxnSp macro="">
        <xdr:nvCxnSpPr>
          <xdr:cNvPr id="100" name="Gerade Verbindung 99"/>
          <xdr:cNvCxnSpPr/>
        </xdr:nvCxnSpPr>
        <xdr:spPr bwMode="auto">
          <a:xfrm>
            <a:off x="16872857" y="5340803"/>
            <a:ext cx="1065893" cy="208416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1190632</xdr:colOff>
      <xdr:row>17</xdr:row>
      <xdr:rowOff>83344</xdr:rowOff>
    </xdr:from>
    <xdr:to>
      <xdr:col>9</xdr:col>
      <xdr:colOff>320786</xdr:colOff>
      <xdr:row>39</xdr:row>
      <xdr:rowOff>173329</xdr:rowOff>
    </xdr:to>
    <xdr:pic>
      <xdr:nvPicPr>
        <xdr:cNvPr id="5" name="Grafik 4"/>
        <xdr:cNvPicPr>
          <a:picLocks noChangeAspect="1"/>
        </xdr:cNvPicPr>
      </xdr:nvPicPr>
      <xdr:blipFill>
        <a:blip xmlns:r="http://schemas.openxmlformats.org/officeDocument/2006/relationships" r:embed="rId1"/>
        <a:stretch>
          <a:fillRect/>
        </a:stretch>
      </xdr:blipFill>
      <xdr:spPr>
        <a:xfrm>
          <a:off x="3845726" y="3583782"/>
          <a:ext cx="5523810" cy="4019048"/>
        </a:xfrm>
        <a:prstGeom prst="rect">
          <a:avLst/>
        </a:prstGeom>
      </xdr:spPr>
    </xdr:pic>
    <xdr:clientData/>
  </xdr:twoCellAnchor>
  <xdr:twoCellAnchor editAs="oneCell">
    <xdr:from>
      <xdr:col>0</xdr:col>
      <xdr:colOff>83344</xdr:colOff>
      <xdr:row>17</xdr:row>
      <xdr:rowOff>71438</xdr:rowOff>
    </xdr:from>
    <xdr:to>
      <xdr:col>2</xdr:col>
      <xdr:colOff>1218726</xdr:colOff>
      <xdr:row>40</xdr:row>
      <xdr:rowOff>68544</xdr:rowOff>
    </xdr:to>
    <xdr:pic>
      <xdr:nvPicPr>
        <xdr:cNvPr id="7" name="Grafik 6"/>
        <xdr:cNvPicPr>
          <a:picLocks noChangeAspect="1"/>
        </xdr:cNvPicPr>
      </xdr:nvPicPr>
      <xdr:blipFill>
        <a:blip xmlns:r="http://schemas.openxmlformats.org/officeDocument/2006/relationships" r:embed="rId2"/>
        <a:stretch>
          <a:fillRect/>
        </a:stretch>
      </xdr:blipFill>
      <xdr:spPr>
        <a:xfrm>
          <a:off x="83344" y="3571876"/>
          <a:ext cx="3790476" cy="4104762"/>
        </a:xfrm>
        <a:prstGeom prst="rect">
          <a:avLst/>
        </a:prstGeom>
      </xdr:spPr>
    </xdr:pic>
    <xdr:clientData/>
  </xdr:twoCellAnchor>
  <xdr:twoCellAnchor>
    <xdr:from>
      <xdr:col>1</xdr:col>
      <xdr:colOff>878417</xdr:colOff>
      <xdr:row>39</xdr:row>
      <xdr:rowOff>148174</xdr:rowOff>
    </xdr:from>
    <xdr:to>
      <xdr:col>1</xdr:col>
      <xdr:colOff>1767417</xdr:colOff>
      <xdr:row>41</xdr:row>
      <xdr:rowOff>42340</xdr:rowOff>
    </xdr:to>
    <xdr:sp macro="" textlink="">
      <xdr:nvSpPr>
        <xdr:cNvPr id="2" name="Textfeld 1"/>
        <xdr:cNvSpPr txBox="1"/>
      </xdr:nvSpPr>
      <xdr:spPr>
        <a:xfrm>
          <a:off x="1174750" y="7620007"/>
          <a:ext cx="8890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400"/>
            <a:t>picture 1</a:t>
          </a:r>
        </a:p>
      </xdr:txBody>
    </xdr:sp>
    <xdr:clientData/>
  </xdr:twoCellAnchor>
  <xdr:twoCellAnchor>
    <xdr:from>
      <xdr:col>3</xdr:col>
      <xdr:colOff>381005</xdr:colOff>
      <xdr:row>39</xdr:row>
      <xdr:rowOff>116423</xdr:rowOff>
    </xdr:from>
    <xdr:to>
      <xdr:col>4</xdr:col>
      <xdr:colOff>52922</xdr:colOff>
      <xdr:row>41</xdr:row>
      <xdr:rowOff>10589</xdr:rowOff>
    </xdr:to>
    <xdr:sp macro="" textlink="">
      <xdr:nvSpPr>
        <xdr:cNvPr id="6" name="Textfeld 5"/>
        <xdr:cNvSpPr txBox="1"/>
      </xdr:nvSpPr>
      <xdr:spPr>
        <a:xfrm>
          <a:off x="6000755" y="7588256"/>
          <a:ext cx="8890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400"/>
            <a:t>picture 2</a:t>
          </a:r>
        </a:p>
      </xdr:txBody>
    </xdr:sp>
    <xdr:clientData/>
  </xdr:twoCellAnchor>
</xdr:wsDr>
</file>

<file path=xl/tables/table1.xml><?xml version="1.0" encoding="utf-8"?>
<table xmlns="http://schemas.openxmlformats.org/spreadsheetml/2006/main" id="1" name="Tabelle1" displayName="Tabelle1" ref="B7:F24" totalsRowShown="0" headerRowDxfId="22" headerRowBorderDxfId="21" tableBorderDxfId="20" totalsRowBorderDxfId="19">
  <tableColumns count="5">
    <tableColumn id="1" name=" " dataDxfId="13"/>
    <tableColumn id="2" name="Select / Enter Value " dataDxfId="9"/>
    <tableColumn id="3" name="Unit" dataDxfId="12"/>
    <tableColumn id="4" name="Comment" dataDxfId="11"/>
    <tableColumn id="5" name="Error message, if any" dataDxfId="10"/>
  </tableColumns>
  <tableStyleInfo name="TableStyleMedium2" showFirstColumn="0" showLastColumn="0" showRowStripes="1" showColumnStripes="0"/>
</table>
</file>

<file path=xl/tables/table2.xml><?xml version="1.0" encoding="utf-8"?>
<table xmlns="http://schemas.openxmlformats.org/spreadsheetml/2006/main" id="9" name="Tabelle9" displayName="Tabelle9" ref="B2:G17" totalsRowShown="0" headerRowDxfId="18" dataDxfId="16" headerRowBorderDxfId="17" tableBorderDxfId="15" totalsRowBorderDxfId="14">
  <tableColumns count="6">
    <tableColumn id="1" name="Reference" dataDxfId="8"/>
    <tableColumn id="2" name="Description" dataDxfId="7"/>
    <tableColumn id="3" name="Calculation" dataDxfId="4"/>
    <tableColumn id="4" name="Unit" dataDxfId="3"/>
    <tableColumn id="5" name="???" dataDxfId="6"/>
    <tableColumn id="6" name="???2" dataDxfId="5"/>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tabSelected="1" zoomScaleNormal="100" workbookViewId="0">
      <selection activeCell="B20" sqref="B20"/>
    </sheetView>
  </sheetViews>
  <sheetFormatPr baseColWidth="10" defaultColWidth="11" defaultRowHeight="14.25"/>
  <cols>
    <col min="1" max="2" width="3.875" style="1" customWidth="1"/>
    <col min="3" max="12" width="11" style="1"/>
    <col min="13" max="13" width="17.5" style="1" customWidth="1"/>
    <col min="14" max="15" width="1.125" style="1" customWidth="1"/>
    <col min="16" max="16384" width="11" style="1"/>
  </cols>
  <sheetData>
    <row r="1" spans="1:15" ht="40.5" customHeight="1">
      <c r="A1" s="85" t="s">
        <v>328</v>
      </c>
      <c r="B1" s="86"/>
      <c r="C1" s="86"/>
      <c r="D1" s="86"/>
      <c r="E1" s="86"/>
      <c r="F1" s="86"/>
      <c r="G1" s="86"/>
      <c r="H1" s="86"/>
      <c r="I1" s="86"/>
      <c r="J1" s="86"/>
      <c r="K1" s="86"/>
      <c r="L1" s="86"/>
      <c r="M1" s="86"/>
      <c r="N1" s="86"/>
      <c r="O1" s="86"/>
    </row>
    <row r="2" spans="1:15" s="64" customFormat="1" ht="33" customHeight="1">
      <c r="B2" s="65" t="s">
        <v>326</v>
      </c>
      <c r="C2" s="66"/>
      <c r="D2" s="66"/>
      <c r="E2" s="66"/>
      <c r="F2" s="66"/>
      <c r="G2" s="66"/>
      <c r="H2" s="66"/>
      <c r="I2" s="66"/>
      <c r="J2" s="66"/>
      <c r="K2" s="66"/>
      <c r="L2" s="66"/>
      <c r="M2" s="66"/>
    </row>
    <row r="4" spans="1:15" ht="15">
      <c r="B4" s="41" t="s">
        <v>335</v>
      </c>
      <c r="C4" s="40"/>
      <c r="D4" s="40"/>
      <c r="E4" s="40"/>
      <c r="F4" s="40"/>
      <c r="G4" s="40"/>
      <c r="H4" s="40"/>
      <c r="I4" s="40"/>
      <c r="J4" s="40"/>
      <c r="K4" s="40"/>
      <c r="L4" s="40"/>
      <c r="M4" s="40"/>
    </row>
    <row r="5" spans="1:15" s="42" customFormat="1">
      <c r="B5" s="42" t="s">
        <v>349</v>
      </c>
    </row>
    <row r="6" spans="1:15">
      <c r="B6" s="60"/>
    </row>
    <row r="7" spans="1:15" ht="15">
      <c r="B7" s="41" t="s">
        <v>323</v>
      </c>
      <c r="C7" s="40"/>
      <c r="D7" s="40"/>
      <c r="E7" s="40"/>
      <c r="F7" s="40"/>
      <c r="G7" s="40"/>
      <c r="H7" s="40"/>
      <c r="I7" s="40"/>
      <c r="J7" s="40"/>
      <c r="K7" s="40"/>
      <c r="L7" s="40"/>
      <c r="M7" s="40"/>
    </row>
    <row r="8" spans="1:15" s="42" customFormat="1">
      <c r="B8" s="42" t="s">
        <v>350</v>
      </c>
    </row>
    <row r="9" spans="1:15" s="42" customFormat="1">
      <c r="B9" s="42" t="s">
        <v>351</v>
      </c>
    </row>
    <row r="10" spans="1:15" s="42" customFormat="1">
      <c r="B10" s="42" t="s">
        <v>352</v>
      </c>
    </row>
    <row r="11" spans="1:15" s="42" customFormat="1">
      <c r="B11" s="42" t="s">
        <v>353</v>
      </c>
    </row>
    <row r="12" spans="1:15">
      <c r="B12" s="60"/>
    </row>
    <row r="13" spans="1:15" ht="15">
      <c r="B13" s="41" t="s">
        <v>324</v>
      </c>
      <c r="C13" s="40"/>
      <c r="D13" s="40"/>
      <c r="E13" s="40"/>
      <c r="F13" s="40"/>
      <c r="G13" s="40"/>
      <c r="H13" s="40"/>
      <c r="I13" s="40"/>
      <c r="J13" s="40"/>
      <c r="K13" s="40"/>
      <c r="L13" s="40"/>
      <c r="M13" s="40"/>
    </row>
    <row r="14" spans="1:15" s="42" customFormat="1">
      <c r="B14" s="42" t="s">
        <v>354</v>
      </c>
    </row>
    <row r="15" spans="1:15" ht="15">
      <c r="B15" s="59"/>
    </row>
    <row r="16" spans="1:15" ht="15">
      <c r="B16" s="41" t="s">
        <v>325</v>
      </c>
      <c r="C16" s="40"/>
      <c r="D16" s="40"/>
      <c r="E16" s="40"/>
      <c r="F16" s="40"/>
      <c r="G16" s="40"/>
      <c r="H16" s="40"/>
      <c r="I16" s="40"/>
      <c r="J16" s="40"/>
      <c r="K16" s="40"/>
      <c r="L16" s="40"/>
      <c r="M16" s="40"/>
    </row>
    <row r="17" spans="2:16" s="42" customFormat="1" ht="30.75" customHeight="1">
      <c r="B17" s="87" t="s">
        <v>355</v>
      </c>
      <c r="C17" s="89"/>
      <c r="D17" s="89"/>
      <c r="E17" s="89"/>
      <c r="F17" s="89"/>
      <c r="G17" s="89"/>
      <c r="H17" s="89"/>
      <c r="I17" s="89"/>
      <c r="J17" s="89"/>
      <c r="K17" s="89"/>
      <c r="L17" s="89"/>
      <c r="M17" s="89"/>
    </row>
    <row r="18" spans="2:16" s="42" customFormat="1" ht="30" customHeight="1">
      <c r="B18" s="87" t="s">
        <v>356</v>
      </c>
      <c r="C18" s="89"/>
      <c r="D18" s="89"/>
      <c r="E18" s="89"/>
      <c r="F18" s="89"/>
      <c r="G18" s="89"/>
      <c r="H18" s="89"/>
      <c r="I18" s="89"/>
      <c r="J18" s="89"/>
      <c r="K18" s="89"/>
      <c r="L18" s="89"/>
      <c r="M18" s="89"/>
    </row>
    <row r="19" spans="2:16" ht="15">
      <c r="B19" s="59"/>
    </row>
    <row r="20" spans="2:16" ht="15">
      <c r="B20" s="41" t="s">
        <v>327</v>
      </c>
      <c r="C20" s="40"/>
      <c r="D20" s="40"/>
      <c r="E20" s="40"/>
      <c r="F20" s="40"/>
      <c r="G20" s="40"/>
      <c r="H20" s="40"/>
      <c r="I20" s="40"/>
      <c r="J20" s="40"/>
      <c r="K20" s="40"/>
      <c r="L20" s="40"/>
      <c r="M20" s="40"/>
    </row>
    <row r="21" spans="2:16" s="42" customFormat="1">
      <c r="B21" s="87" t="s">
        <v>357</v>
      </c>
      <c r="C21" s="89"/>
      <c r="D21" s="89"/>
      <c r="E21" s="89"/>
      <c r="F21" s="89"/>
      <c r="G21" s="89"/>
      <c r="H21" s="89"/>
      <c r="I21" s="89"/>
      <c r="J21" s="89"/>
      <c r="K21" s="89"/>
      <c r="L21" s="89"/>
    </row>
    <row r="22" spans="2:16">
      <c r="B22" s="60"/>
    </row>
    <row r="23" spans="2:16">
      <c r="B23" s="61"/>
    </row>
    <row r="24" spans="2:16">
      <c r="B24" s="61"/>
    </row>
    <row r="25" spans="2:16" ht="15">
      <c r="B25" s="59"/>
    </row>
    <row r="26" spans="2:16">
      <c r="B26" s="61"/>
    </row>
    <row r="27" spans="2:16">
      <c r="B27" s="60"/>
    </row>
    <row r="28" spans="2:16">
      <c r="B28" s="60"/>
    </row>
    <row r="31" spans="2:16" ht="15">
      <c r="B31" s="42"/>
      <c r="C31" s="62"/>
      <c r="D31" s="42"/>
      <c r="E31" s="42"/>
      <c r="F31" s="42"/>
      <c r="G31" s="42"/>
      <c r="H31" s="42"/>
      <c r="I31" s="42"/>
      <c r="J31" s="42"/>
      <c r="K31" s="42"/>
      <c r="L31" s="42"/>
      <c r="M31" s="42"/>
      <c r="N31" s="42"/>
      <c r="O31" s="42"/>
      <c r="P31" s="42"/>
    </row>
    <row r="32" spans="2:16" ht="29.25" customHeight="1">
      <c r="B32" s="42"/>
      <c r="C32" s="87"/>
      <c r="D32" s="88"/>
      <c r="E32" s="88"/>
      <c r="F32" s="88"/>
      <c r="G32" s="88"/>
      <c r="H32" s="88"/>
      <c r="I32" s="88"/>
      <c r="J32" s="88"/>
      <c r="K32" s="88"/>
      <c r="L32" s="88"/>
      <c r="M32" s="88"/>
      <c r="N32" s="42"/>
      <c r="O32" s="42"/>
      <c r="P32" s="42"/>
    </row>
    <row r="33" spans="2:16">
      <c r="B33" s="42"/>
      <c r="C33" s="42"/>
      <c r="D33" s="42"/>
      <c r="E33" s="42"/>
      <c r="F33" s="42"/>
      <c r="G33" s="42"/>
      <c r="H33" s="42"/>
      <c r="I33" s="42"/>
      <c r="J33" s="42"/>
      <c r="K33" s="42"/>
      <c r="L33" s="42"/>
      <c r="M33" s="42"/>
      <c r="N33" s="42"/>
      <c r="O33" s="42"/>
      <c r="P33" s="42"/>
    </row>
    <row r="34" spans="2:16">
      <c r="B34" s="42"/>
      <c r="C34" s="42"/>
      <c r="D34" s="42"/>
      <c r="E34" s="42"/>
      <c r="F34" s="42"/>
      <c r="G34" s="42"/>
      <c r="H34" s="42"/>
      <c r="I34" s="42"/>
      <c r="J34" s="42"/>
      <c r="K34" s="42"/>
      <c r="L34" s="42"/>
      <c r="M34" s="42"/>
      <c r="N34" s="42"/>
      <c r="O34" s="42"/>
      <c r="P34" s="42"/>
    </row>
    <row r="35" spans="2:16">
      <c r="B35" s="42"/>
      <c r="C35" s="42"/>
      <c r="D35" s="42"/>
      <c r="E35" s="42"/>
      <c r="F35" s="42"/>
      <c r="G35" s="42"/>
      <c r="H35" s="42"/>
      <c r="I35" s="42"/>
      <c r="J35" s="42"/>
      <c r="K35" s="42"/>
      <c r="L35" s="42"/>
      <c r="M35" s="42"/>
      <c r="N35" s="42"/>
      <c r="O35" s="42"/>
      <c r="P35" s="42"/>
    </row>
  </sheetData>
  <sheetProtection password="CC71" sheet="1" objects="1" scenarios="1"/>
  <mergeCells count="5">
    <mergeCell ref="A1:O1"/>
    <mergeCell ref="C32:M32"/>
    <mergeCell ref="B17:M17"/>
    <mergeCell ref="B18:M18"/>
    <mergeCell ref="B21:L21"/>
  </mergeCells>
  <pageMargins left="0.23622047244094491" right="0.23622047244094491"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showGridLines="0" zoomScaleNormal="100" zoomScaleSheetLayoutView="55" workbookViewId="0">
      <selection activeCell="B21" sqref="B21"/>
    </sheetView>
  </sheetViews>
  <sheetFormatPr baseColWidth="10" defaultColWidth="9" defaultRowHeight="14.25"/>
  <cols>
    <col min="1" max="1" width="3.875" style="1" customWidth="1"/>
    <col min="2" max="14" width="9" style="1"/>
    <col min="15" max="15" width="12.625" style="1" customWidth="1"/>
    <col min="16" max="16" width="10.125" style="1" customWidth="1"/>
    <col min="17" max="16384" width="9" style="1"/>
  </cols>
  <sheetData>
    <row r="1" spans="1:17" ht="40.5" customHeight="1">
      <c r="A1" s="91" t="s">
        <v>328</v>
      </c>
      <c r="B1" s="91"/>
      <c r="C1" s="91"/>
      <c r="D1" s="91"/>
      <c r="E1" s="91"/>
      <c r="F1" s="91"/>
      <c r="G1" s="91"/>
      <c r="H1" s="91"/>
      <c r="I1" s="91"/>
      <c r="J1" s="91"/>
      <c r="K1" s="91"/>
      <c r="L1" s="91"/>
      <c r="M1" s="91"/>
      <c r="N1" s="84"/>
      <c r="O1" s="84"/>
    </row>
    <row r="3" spans="1:17" ht="15.75">
      <c r="B3" s="63" t="s">
        <v>295</v>
      </c>
      <c r="C3" s="40"/>
      <c r="D3" s="40"/>
      <c r="E3" s="40"/>
      <c r="F3" s="40"/>
      <c r="G3" s="40"/>
      <c r="H3" s="40"/>
      <c r="I3" s="40"/>
      <c r="J3" s="40"/>
      <c r="K3" s="40"/>
      <c r="L3" s="40"/>
      <c r="M3" s="40"/>
    </row>
    <row r="4" spans="1:17" ht="15">
      <c r="B4" s="40" t="s">
        <v>358</v>
      </c>
      <c r="C4" s="40"/>
      <c r="D4" s="40"/>
      <c r="E4" s="40"/>
      <c r="F4" s="40"/>
      <c r="G4" s="40"/>
      <c r="H4" s="40"/>
      <c r="I4" s="40"/>
      <c r="J4" s="40"/>
      <c r="K4" s="40"/>
      <c r="L4" s="40"/>
      <c r="M4" s="40"/>
    </row>
    <row r="5" spans="1:17">
      <c r="B5" s="40" t="s">
        <v>359</v>
      </c>
      <c r="C5" s="40"/>
      <c r="D5" s="40"/>
      <c r="E5" s="40"/>
      <c r="F5" s="40"/>
      <c r="G5" s="40"/>
      <c r="H5" s="40"/>
      <c r="I5" s="40"/>
      <c r="J5" s="40"/>
      <c r="K5" s="40"/>
      <c r="L5" s="40"/>
      <c r="M5" s="40"/>
    </row>
    <row r="7" spans="1:17" ht="23.25">
      <c r="C7" s="17"/>
    </row>
    <row r="8" spans="1:17" ht="15.75">
      <c r="B8" s="43" t="s">
        <v>322</v>
      </c>
      <c r="C8" s="40"/>
      <c r="D8" s="40"/>
      <c r="E8" s="40"/>
      <c r="F8" s="40"/>
      <c r="G8" s="40"/>
      <c r="H8" s="40"/>
      <c r="I8" s="40"/>
      <c r="J8" s="40"/>
      <c r="K8" s="40"/>
      <c r="L8" s="40"/>
      <c r="M8" s="40"/>
    </row>
    <row r="10" spans="1:17">
      <c r="C10" s="1" t="s">
        <v>296</v>
      </c>
      <c r="D10" s="68" t="s">
        <v>336</v>
      </c>
      <c r="E10" s="68"/>
      <c r="F10" s="68"/>
      <c r="G10" s="68"/>
      <c r="H10" s="68"/>
      <c r="I10" s="68"/>
      <c r="J10" s="68"/>
      <c r="K10" s="68"/>
      <c r="M10" s="42"/>
      <c r="N10" s="42"/>
      <c r="O10" s="42"/>
      <c r="P10" s="42"/>
      <c r="Q10" s="42"/>
    </row>
    <row r="11" spans="1:17">
      <c r="C11" s="1" t="s">
        <v>297</v>
      </c>
      <c r="D11" s="69" t="s">
        <v>337</v>
      </c>
      <c r="E11" s="69"/>
      <c r="F11" s="69"/>
      <c r="G11" s="69"/>
      <c r="H11" s="69"/>
      <c r="I11" s="69"/>
      <c r="J11" s="69"/>
      <c r="K11" s="69"/>
    </row>
    <row r="12" spans="1:17">
      <c r="C12" s="1" t="s">
        <v>298</v>
      </c>
      <c r="D12" s="70" t="s">
        <v>340</v>
      </c>
      <c r="E12" s="70"/>
      <c r="F12" s="70"/>
      <c r="G12" s="70"/>
      <c r="H12" s="70"/>
      <c r="I12" s="70"/>
      <c r="J12" s="70"/>
      <c r="K12" s="70"/>
    </row>
    <row r="13" spans="1:17" ht="15">
      <c r="C13" s="1" t="s">
        <v>299</v>
      </c>
      <c r="D13" s="1" t="s">
        <v>338</v>
      </c>
    </row>
    <row r="15" spans="1:17" ht="15.75">
      <c r="B15" s="63" t="s">
        <v>364</v>
      </c>
      <c r="C15" s="40"/>
      <c r="D15" s="40"/>
      <c r="E15" s="40"/>
      <c r="F15" s="40"/>
      <c r="G15" s="40"/>
      <c r="H15" s="40"/>
      <c r="I15" s="40"/>
      <c r="J15" s="40"/>
      <c r="K15" s="40"/>
      <c r="L15" s="40"/>
      <c r="M15" s="40"/>
    </row>
    <row r="17" spans="2:13">
      <c r="C17" s="1" t="s">
        <v>300</v>
      </c>
      <c r="D17" s="1" t="s">
        <v>361</v>
      </c>
    </row>
    <row r="18" spans="2:13">
      <c r="C18" s="1" t="s">
        <v>301</v>
      </c>
      <c r="D18" s="1" t="s">
        <v>362</v>
      </c>
    </row>
    <row r="19" spans="2:13">
      <c r="C19" s="1" t="s">
        <v>298</v>
      </c>
      <c r="D19" s="1" t="s">
        <v>363</v>
      </c>
    </row>
    <row r="21" spans="2:13" ht="15.75">
      <c r="B21" s="63" t="s">
        <v>360</v>
      </c>
      <c r="C21" s="40"/>
      <c r="D21" s="40"/>
      <c r="E21" s="40"/>
      <c r="F21" s="40"/>
      <c r="G21" s="40"/>
      <c r="H21" s="40"/>
      <c r="I21" s="40"/>
      <c r="J21" s="40"/>
      <c r="K21" s="40"/>
      <c r="L21" s="40"/>
      <c r="M21" s="40"/>
    </row>
    <row r="23" spans="2:13">
      <c r="C23" s="1" t="s">
        <v>300</v>
      </c>
      <c r="D23" s="1" t="s">
        <v>366</v>
      </c>
    </row>
    <row r="24" spans="2:13">
      <c r="C24" s="1" t="s">
        <v>301</v>
      </c>
      <c r="D24" s="1" t="s">
        <v>341</v>
      </c>
    </row>
    <row r="25" spans="2:13">
      <c r="C25" s="1" t="s">
        <v>298</v>
      </c>
      <c r="D25" s="1" t="s">
        <v>365</v>
      </c>
    </row>
  </sheetData>
  <sheetProtection password="CC71" sheet="1" objects="1" scenarios="1"/>
  <mergeCells count="1">
    <mergeCell ref="A1:M1"/>
  </mergeCells>
  <phoneticPr fontId="1"/>
  <pageMargins left="1.4173228346456694" right="0.23622047244094491" top="0.74803149606299213" bottom="0.74803149606299213" header="0.31496062992125984" footer="0.31496062992125984"/>
  <pageSetup paperSize="9" scale="97" orientation="landscape" r:id="rId1"/>
  <colBreaks count="1" manualBreakCount="1">
    <brk id="17"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showGridLines="0" zoomScale="70" zoomScaleNormal="70" workbookViewId="0">
      <selection activeCell="C19" sqref="C19"/>
    </sheetView>
  </sheetViews>
  <sheetFormatPr baseColWidth="10" defaultColWidth="9" defaultRowHeight="14.25"/>
  <cols>
    <col min="1" max="1" width="3.875" style="2" customWidth="1"/>
    <col min="2" max="2" width="46.75" style="2" customWidth="1"/>
    <col min="3" max="3" width="21.875" style="2" customWidth="1"/>
    <col min="4" max="4" width="9" style="19"/>
    <col min="5" max="5" width="62.25" style="18" customWidth="1"/>
    <col min="6" max="6" width="31.75" style="2" customWidth="1"/>
    <col min="7" max="16384" width="9" style="2"/>
  </cols>
  <sheetData>
    <row r="1" spans="1:15" ht="40.5" customHeight="1">
      <c r="A1" s="85" t="s">
        <v>328</v>
      </c>
      <c r="B1" s="90"/>
      <c r="C1" s="90"/>
      <c r="D1" s="90"/>
      <c r="E1" s="90"/>
      <c r="F1" s="90"/>
      <c r="G1" s="90"/>
      <c r="H1" s="90"/>
      <c r="I1" s="90"/>
      <c r="J1" s="90"/>
      <c r="K1" s="90"/>
      <c r="L1" s="90"/>
      <c r="M1" s="90"/>
      <c r="N1" s="90"/>
      <c r="O1" s="90"/>
    </row>
    <row r="3" spans="1:15" ht="15">
      <c r="B3" s="80" t="s">
        <v>60</v>
      </c>
    </row>
    <row r="4" spans="1:15" ht="15">
      <c r="B4" s="81" t="s">
        <v>320</v>
      </c>
    </row>
    <row r="5" spans="1:15" ht="15">
      <c r="B5" s="82" t="s">
        <v>321</v>
      </c>
    </row>
    <row r="7" spans="1:15">
      <c r="B7" s="34" t="s">
        <v>334</v>
      </c>
      <c r="C7" s="35" t="s">
        <v>302</v>
      </c>
      <c r="D7" s="36" t="s">
        <v>21</v>
      </c>
      <c r="E7" s="36" t="s">
        <v>303</v>
      </c>
      <c r="F7" s="37" t="s">
        <v>59</v>
      </c>
    </row>
    <row r="8" spans="1:15" ht="30" customHeight="1">
      <c r="B8" s="22" t="s">
        <v>342</v>
      </c>
      <c r="C8" s="71" t="s">
        <v>237</v>
      </c>
      <c r="D8" s="23" t="s">
        <v>22</v>
      </c>
      <c r="E8" s="24" t="s">
        <v>144</v>
      </c>
      <c r="F8" s="25" t="str">
        <f>IF(C8="Horizontal","",IF(C8="Vertical","",IF(C8="Wall-mount","","Please select from drop-down list")))</f>
        <v/>
      </c>
    </row>
    <row r="9" spans="1:15" ht="42.75" customHeight="1">
      <c r="B9" s="26" t="s">
        <v>46</v>
      </c>
      <c r="C9" s="71" t="s">
        <v>152</v>
      </c>
      <c r="D9" s="27" t="s">
        <v>58</v>
      </c>
      <c r="E9" s="28" t="s">
        <v>47</v>
      </c>
      <c r="F9" s="29" t="str">
        <f>IF(C9="Smooth","",IF(C9="Normal","",IF(C9="Shock Vibration","","Please select from drop-down list")))</f>
        <v/>
      </c>
    </row>
    <row r="10" spans="1:15" ht="30" customHeight="1">
      <c r="B10" s="22" t="s">
        <v>48</v>
      </c>
      <c r="C10" s="72">
        <v>50</v>
      </c>
      <c r="D10" s="23" t="s">
        <v>23</v>
      </c>
      <c r="E10" s="24" t="s">
        <v>309</v>
      </c>
      <c r="F10" s="25" t="str">
        <f>IF(VALUE(C10)&lt;=0,"Input positive number here","")</f>
        <v/>
      </c>
    </row>
    <row r="11" spans="1:15" ht="30" customHeight="1">
      <c r="B11" s="26" t="s">
        <v>304</v>
      </c>
      <c r="C11" s="72">
        <v>50</v>
      </c>
      <c r="D11" s="27" t="s">
        <v>13</v>
      </c>
      <c r="E11" s="28" t="s">
        <v>343</v>
      </c>
      <c r="F11" s="29" t="str">
        <f>IF(VALUE(C11)&lt;=0,"Input positive number here","")</f>
        <v/>
      </c>
    </row>
    <row r="12" spans="1:15" ht="30" customHeight="1">
      <c r="B12" s="22" t="s">
        <v>305</v>
      </c>
      <c r="C12" s="73">
        <v>30</v>
      </c>
      <c r="D12" s="23" t="s">
        <v>13</v>
      </c>
      <c r="E12" s="24" t="s">
        <v>310</v>
      </c>
      <c r="F12" s="25" t="str">
        <f t="shared" ref="F12:F20" si="0">IF(C12&lt;0,"Do not input negative number here","")</f>
        <v/>
      </c>
    </row>
    <row r="13" spans="1:15" ht="59.25" customHeight="1">
      <c r="B13" s="26" t="s">
        <v>151</v>
      </c>
      <c r="C13" s="73">
        <v>15</v>
      </c>
      <c r="D13" s="27" t="s">
        <v>24</v>
      </c>
      <c r="E13" s="28" t="s">
        <v>54</v>
      </c>
      <c r="F13" s="29" t="str">
        <f t="shared" si="0"/>
        <v/>
      </c>
    </row>
    <row r="14" spans="1:15" ht="30" customHeight="1">
      <c r="B14" s="22" t="s">
        <v>53</v>
      </c>
      <c r="C14" s="73">
        <v>8</v>
      </c>
      <c r="D14" s="23" t="s">
        <v>13</v>
      </c>
      <c r="E14" s="24"/>
      <c r="F14" s="25" t="str">
        <f t="shared" si="0"/>
        <v/>
      </c>
    </row>
    <row r="15" spans="1:15" ht="30" customHeight="1">
      <c r="B15" s="26" t="s">
        <v>50</v>
      </c>
      <c r="C15" s="73">
        <v>13</v>
      </c>
      <c r="D15" s="27" t="s">
        <v>56</v>
      </c>
      <c r="E15" s="28" t="s">
        <v>26</v>
      </c>
      <c r="F15" s="29" t="str">
        <f t="shared" si="0"/>
        <v/>
      </c>
    </row>
    <row r="16" spans="1:15" ht="42.75" customHeight="1">
      <c r="B16" s="22" t="s">
        <v>61</v>
      </c>
      <c r="C16" s="73">
        <v>11</v>
      </c>
      <c r="D16" s="23" t="s">
        <v>56</v>
      </c>
      <c r="E16" s="24" t="s">
        <v>14</v>
      </c>
      <c r="F16" s="25" t="str">
        <f t="shared" si="0"/>
        <v/>
      </c>
    </row>
    <row r="17" spans="2:6" ht="59.25" customHeight="1">
      <c r="B17" s="26" t="s">
        <v>51</v>
      </c>
      <c r="C17" s="73">
        <v>35</v>
      </c>
      <c r="D17" s="27" t="s">
        <v>25</v>
      </c>
      <c r="E17" s="28" t="s">
        <v>55</v>
      </c>
      <c r="F17" s="29" t="str">
        <f t="shared" si="0"/>
        <v/>
      </c>
    </row>
    <row r="18" spans="2:6" ht="30" customHeight="1">
      <c r="B18" s="22" t="s">
        <v>52</v>
      </c>
      <c r="C18" s="73">
        <v>45</v>
      </c>
      <c r="D18" s="23" t="s">
        <v>13</v>
      </c>
      <c r="E18" s="24"/>
      <c r="F18" s="25" t="str">
        <f t="shared" si="0"/>
        <v/>
      </c>
    </row>
    <row r="19" spans="2:6" ht="30" customHeight="1">
      <c r="B19" s="26" t="s">
        <v>96</v>
      </c>
      <c r="C19" s="73">
        <v>27</v>
      </c>
      <c r="D19" s="27" t="s">
        <v>56</v>
      </c>
      <c r="E19" s="28" t="s">
        <v>98</v>
      </c>
      <c r="F19" s="29" t="str">
        <f t="shared" si="0"/>
        <v/>
      </c>
    </row>
    <row r="20" spans="2:6" ht="30" customHeight="1">
      <c r="B20" s="22" t="s">
        <v>97</v>
      </c>
      <c r="C20" s="73">
        <v>16</v>
      </c>
      <c r="D20" s="23" t="s">
        <v>56</v>
      </c>
      <c r="E20" s="24" t="s">
        <v>99</v>
      </c>
      <c r="F20" s="25" t="str">
        <f t="shared" si="0"/>
        <v/>
      </c>
    </row>
    <row r="21" spans="2:6" ht="30" customHeight="1">
      <c r="B21" s="26" t="s">
        <v>306</v>
      </c>
      <c r="C21" s="72">
        <v>570</v>
      </c>
      <c r="D21" s="27" t="s">
        <v>27</v>
      </c>
      <c r="E21" s="28" t="s">
        <v>344</v>
      </c>
      <c r="F21" s="29" t="str">
        <f>IF(VALUE(C21)&lt;=0,"Input Positive number here",IF(VALUE(C21)&gt;'Speed and Load result'!D16,"Input value below max available stroke",""))</f>
        <v/>
      </c>
    </row>
    <row r="22" spans="2:6" ht="30" customHeight="1">
      <c r="B22" s="22" t="s">
        <v>307</v>
      </c>
      <c r="C22" s="72">
        <v>8</v>
      </c>
      <c r="D22" s="23" t="s">
        <v>28</v>
      </c>
      <c r="E22" s="24" t="s">
        <v>345</v>
      </c>
      <c r="F22" s="25" t="str">
        <f>IF(VALUE(C22)&lt;=0,"Input positive number here",IF(((2*C21/C22)&gt;=(('Speed and Load result'!D17)*2)),"moving time is too short",""))</f>
        <v/>
      </c>
    </row>
    <row r="23" spans="2:6" ht="30" customHeight="1">
      <c r="B23" s="26" t="s">
        <v>49</v>
      </c>
      <c r="C23" s="73"/>
      <c r="D23" s="27" t="s">
        <v>57</v>
      </c>
      <c r="E23" s="28" t="s">
        <v>311</v>
      </c>
      <c r="F23" s="29" t="str">
        <f>IF(C23="","",IF(VALUE(C23)&lt;=0,"Input Positive number here",IF(VALUE(C23)&gt;'Speed and Load result'!D17,"Input value below maximum speed",IF(C23&lt;=(C21/C22),"Speed limit too slow!",""))))</f>
        <v/>
      </c>
    </row>
    <row r="24" spans="2:6" ht="30" customHeight="1">
      <c r="B24" s="30" t="s">
        <v>308</v>
      </c>
      <c r="C24" s="74">
        <v>590</v>
      </c>
      <c r="D24" s="31" t="s">
        <v>29</v>
      </c>
      <c r="E24" s="32" t="s">
        <v>312</v>
      </c>
      <c r="F24" s="33" t="str">
        <f>IF((C24=""),"",IF(VALUE(C24)&lt;0,"Do not input negative number",IF(VALUE(C24)&gt;'Speed and Load result'!D16,"Input value below max available stroke",IF(VALUE(C24)&lt;VALUE(C21),"You must input same or larger number than the moving distance, or leave this blank.",""))))</f>
        <v/>
      </c>
    </row>
    <row r="41" spans="3:6">
      <c r="F41" s="3"/>
    </row>
    <row r="42" spans="3:6">
      <c r="F42" s="3"/>
    </row>
    <row r="43" spans="3:6">
      <c r="F43" s="3"/>
    </row>
    <row r="44" spans="3:6">
      <c r="F44" s="3"/>
    </row>
    <row r="45" spans="3:6">
      <c r="F45" s="3"/>
    </row>
    <row r="46" spans="3:6">
      <c r="F46" s="3"/>
    </row>
    <row r="47" spans="3:6">
      <c r="F47" s="3"/>
    </row>
    <row r="48" spans="3:6">
      <c r="C48" s="4"/>
      <c r="F48" s="3"/>
    </row>
    <row r="49" spans="6:6">
      <c r="F49" s="3"/>
    </row>
    <row r="50" spans="6:6">
      <c r="F50" s="3"/>
    </row>
    <row r="51" spans="6:6">
      <c r="F51" s="3"/>
    </row>
    <row r="52" spans="6:6">
      <c r="F52" s="3"/>
    </row>
    <row r="85" spans="3:3">
      <c r="C85" s="4"/>
    </row>
  </sheetData>
  <sheetProtection password="CC71" sheet="1" objects="1" scenarios="1"/>
  <mergeCells count="1">
    <mergeCell ref="A1:O1"/>
  </mergeCells>
  <phoneticPr fontId="1"/>
  <dataValidations count="2">
    <dataValidation type="list" allowBlank="1" showInputMessage="1" showErrorMessage="1" sqref="C8">
      <formula1>"Horizontal,Vertical,Wall-mount"</formula1>
    </dataValidation>
    <dataValidation type="list" allowBlank="1" showInputMessage="1" showErrorMessage="1" sqref="C9">
      <formula1>"Smooth,Normal,Shock Vibration"</formula1>
    </dataValidation>
  </dataValidations>
  <pageMargins left="1.4173228346456694" right="0.23622047244094491" top="0.74803149606299213" bottom="0.74803149606299213" header="0.31496062992125984" footer="0.31496062992125984"/>
  <pageSetup paperSize="8" scale="58"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showGridLines="0" zoomScale="90" zoomScaleNormal="90" workbookViewId="0">
      <selection activeCell="K21" sqref="K21"/>
    </sheetView>
  </sheetViews>
  <sheetFormatPr baseColWidth="10" defaultColWidth="9" defaultRowHeight="14.25"/>
  <cols>
    <col min="1" max="1" width="3.875" style="1" customWidth="1"/>
    <col min="2" max="2" width="30.875" style="1" bestFit="1" customWidth="1"/>
    <col min="3" max="3" width="39" style="1" bestFit="1" customWidth="1"/>
    <col min="4" max="4" width="16" style="1" customWidth="1"/>
    <col min="5" max="5" width="10.75" style="1" customWidth="1"/>
    <col min="6" max="7" width="10.75" style="1" hidden="1" customWidth="1"/>
    <col min="8" max="16384" width="9" style="1"/>
  </cols>
  <sheetData>
    <row r="1" spans="1:15" ht="30.75" customHeight="1">
      <c r="A1" s="91" t="s">
        <v>328</v>
      </c>
      <c r="B1" s="91"/>
      <c r="C1" s="91"/>
      <c r="D1" s="91"/>
      <c r="E1" s="91"/>
      <c r="F1" s="84"/>
      <c r="G1" s="84"/>
      <c r="H1" s="84"/>
      <c r="I1" s="84"/>
      <c r="J1" s="84"/>
      <c r="K1" s="84"/>
      <c r="L1" s="83"/>
      <c r="M1" s="83"/>
      <c r="N1" s="83"/>
      <c r="O1" s="83"/>
    </row>
    <row r="2" spans="1:15">
      <c r="B2" s="44" t="s">
        <v>331</v>
      </c>
      <c r="C2" s="45" t="s">
        <v>330</v>
      </c>
      <c r="D2" s="45" t="s">
        <v>329</v>
      </c>
      <c r="E2" s="45" t="s">
        <v>347</v>
      </c>
      <c r="F2" s="45" t="s">
        <v>332</v>
      </c>
      <c r="G2" s="46" t="s">
        <v>333</v>
      </c>
    </row>
    <row r="3" spans="1:15">
      <c r="B3" s="47"/>
      <c r="C3" s="39" t="s">
        <v>313</v>
      </c>
      <c r="D3" s="115">
        <f>MAX('Edit Conditions'!C21,'Edit Conditions'!C24)</f>
        <v>590</v>
      </c>
      <c r="E3" s="107" t="s">
        <v>13</v>
      </c>
      <c r="F3" s="52"/>
      <c r="G3" s="53"/>
    </row>
    <row r="4" spans="1:15">
      <c r="B4" s="48" t="s">
        <v>314</v>
      </c>
      <c r="C4" s="38" t="s">
        <v>95</v>
      </c>
      <c r="D4" s="116">
        <f>'Edit Conditions'!C21/(('Edit Conditions'!C22)/2)</f>
        <v>142.5</v>
      </c>
      <c r="E4" s="108" t="s">
        <v>57</v>
      </c>
      <c r="F4" s="54"/>
      <c r="G4" s="55"/>
    </row>
    <row r="5" spans="1:15">
      <c r="B5" s="47" t="s">
        <v>314</v>
      </c>
      <c r="C5" s="39" t="s">
        <v>62</v>
      </c>
      <c r="D5" s="115">
        <f>'Edit Conditions'!C23</f>
        <v>0</v>
      </c>
      <c r="E5" s="107" t="s">
        <v>57</v>
      </c>
      <c r="F5" s="52"/>
      <c r="G5" s="53"/>
    </row>
    <row r="6" spans="1:15">
      <c r="B6" s="48" t="s">
        <v>314</v>
      </c>
      <c r="C6" s="38" t="s">
        <v>315</v>
      </c>
      <c r="D6" s="116">
        <f>IF(D5=0,IF(D4&gt;D17,D17,D4),MIN(D5,D4))</f>
        <v>142.5</v>
      </c>
      <c r="E6" s="108" t="s">
        <v>57</v>
      </c>
      <c r="F6" s="54"/>
      <c r="G6" s="55"/>
    </row>
    <row r="7" spans="1:15">
      <c r="B7" s="47" t="s">
        <v>317</v>
      </c>
      <c r="C7" s="39" t="s">
        <v>88</v>
      </c>
      <c r="D7" s="111">
        <f>'Edit Conditions'!C22-('Edit Conditions'!C21/'Speed and Load result'!D6)</f>
        <v>4</v>
      </c>
      <c r="E7" s="107" t="s">
        <v>28</v>
      </c>
      <c r="F7" s="52"/>
      <c r="G7" s="53"/>
    </row>
    <row r="8" spans="1:15">
      <c r="B8" s="48" t="s">
        <v>318</v>
      </c>
      <c r="C8" s="38" t="s">
        <v>89</v>
      </c>
      <c r="D8" s="112">
        <f>D7</f>
        <v>4</v>
      </c>
      <c r="E8" s="108" t="s">
        <v>66</v>
      </c>
      <c r="F8" s="54"/>
      <c r="G8" s="55"/>
    </row>
    <row r="9" spans="1:15">
      <c r="B9" s="47" t="s">
        <v>316</v>
      </c>
      <c r="C9" s="39" t="s">
        <v>90</v>
      </c>
      <c r="D9" s="117">
        <f>'Edit Conditions'!C22-'Speed and Load result'!D7-'Speed and Load result'!D8</f>
        <v>0</v>
      </c>
      <c r="E9" s="107" t="s">
        <v>66</v>
      </c>
      <c r="F9" s="52"/>
      <c r="G9" s="53"/>
    </row>
    <row r="10" spans="1:15">
      <c r="B10" s="48" t="s">
        <v>318</v>
      </c>
      <c r="C10" s="38" t="s">
        <v>91</v>
      </c>
      <c r="D10" s="116">
        <f>(D6*D7)/2</f>
        <v>285</v>
      </c>
      <c r="E10" s="108" t="s">
        <v>13</v>
      </c>
      <c r="F10" s="54"/>
      <c r="G10" s="55"/>
    </row>
    <row r="11" spans="1:15">
      <c r="B11" s="47" t="s">
        <v>318</v>
      </c>
      <c r="C11" s="39" t="s">
        <v>92</v>
      </c>
      <c r="D11" s="115">
        <f>(D6*D8)/2</f>
        <v>285</v>
      </c>
      <c r="E11" s="107" t="s">
        <v>13</v>
      </c>
      <c r="F11" s="52"/>
      <c r="G11" s="53"/>
    </row>
    <row r="12" spans="1:15">
      <c r="B12" s="48" t="s">
        <v>316</v>
      </c>
      <c r="C12" s="38" t="s">
        <v>346</v>
      </c>
      <c r="D12" s="116">
        <f>(D6*D9)</f>
        <v>0</v>
      </c>
      <c r="E12" s="108" t="s">
        <v>13</v>
      </c>
      <c r="F12" s="54"/>
      <c r="G12" s="55"/>
    </row>
    <row r="13" spans="1:15" ht="16.5">
      <c r="B13" s="47" t="s">
        <v>318</v>
      </c>
      <c r="C13" s="39" t="s">
        <v>93</v>
      </c>
      <c r="D13" s="113">
        <f>D6/D7/1000</f>
        <v>3.5624999999999997E-2</v>
      </c>
      <c r="E13" s="107" t="s">
        <v>339</v>
      </c>
      <c r="F13" s="52">
        <f>D13/9.8</f>
        <v>3.6352040816326524E-3</v>
      </c>
      <c r="G13" s="53" t="s">
        <v>68</v>
      </c>
    </row>
    <row r="14" spans="1:15" ht="16.5">
      <c r="B14" s="48" t="s">
        <v>318</v>
      </c>
      <c r="C14" s="38" t="s">
        <v>94</v>
      </c>
      <c r="D14" s="114">
        <f>D6/D8/1000*(-1)</f>
        <v>-3.5624999999999997E-2</v>
      </c>
      <c r="E14" s="108" t="s">
        <v>339</v>
      </c>
      <c r="F14" s="54">
        <f>D14/9.8</f>
        <v>-3.6352040816326524E-3</v>
      </c>
      <c r="G14" s="55" t="s">
        <v>68</v>
      </c>
    </row>
    <row r="15" spans="1:15">
      <c r="B15" s="51"/>
      <c r="C15" s="51"/>
      <c r="D15" s="109"/>
      <c r="E15" s="109"/>
      <c r="F15" s="56"/>
      <c r="G15" s="56"/>
    </row>
    <row r="16" spans="1:15">
      <c r="B16" s="47"/>
      <c r="C16" s="39" t="s">
        <v>110</v>
      </c>
      <c r="D16" s="115">
        <f>MAX('Life Calculation'!E68:BS114)</f>
        <v>1200</v>
      </c>
      <c r="E16" s="107" t="s">
        <v>13</v>
      </c>
      <c r="F16" s="52"/>
      <c r="G16" s="53"/>
    </row>
    <row r="17" spans="2:7">
      <c r="B17" s="49"/>
      <c r="C17" s="50" t="s">
        <v>111</v>
      </c>
      <c r="D17" s="118">
        <f>MAX('Life Calculation'!E20:BO66)</f>
        <v>2500</v>
      </c>
      <c r="E17" s="110" t="s">
        <v>57</v>
      </c>
      <c r="F17" s="57"/>
      <c r="G17" s="58"/>
    </row>
  </sheetData>
  <sheetProtection password="CC71" sheet="1" objects="1" scenarios="1"/>
  <mergeCells count="1">
    <mergeCell ref="A1:E1"/>
  </mergeCells>
  <phoneticPr fontId="1"/>
  <pageMargins left="1.4173228346456694" right="0.23622047244094491" top="0.74803149606299213" bottom="0.74803149606299213" header="0.31496062992125984" footer="0.31496062992125984"/>
  <pageSetup paperSize="9" scale="85" orientation="landscape" r:id="rId1"/>
  <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70"/>
  <sheetViews>
    <sheetView zoomScaleNormal="100" workbookViewId="0">
      <selection activeCell="J11" sqref="J11"/>
    </sheetView>
  </sheetViews>
  <sheetFormatPr baseColWidth="10" defaultColWidth="9" defaultRowHeight="12.75"/>
  <cols>
    <col min="1" max="1" width="3.875" style="5" customWidth="1"/>
    <col min="2" max="2" width="6.625" style="5" customWidth="1"/>
    <col min="3" max="3" width="32" style="5" customWidth="1"/>
    <col min="4" max="4" width="46" style="5" hidden="1" customWidth="1"/>
    <col min="5" max="12" width="5.375" style="5" customWidth="1"/>
    <col min="13" max="13" width="6" style="5" customWidth="1"/>
    <col min="14" max="14" width="6.5" style="5" customWidth="1"/>
    <col min="15" max="15" width="8.25" style="5" customWidth="1"/>
    <col min="16" max="16" width="8" style="5" customWidth="1"/>
    <col min="17" max="17" width="8.25" style="5" customWidth="1"/>
    <col min="18" max="18" width="8.375" style="5" customWidth="1"/>
    <col min="19" max="19" width="9.5" style="5" customWidth="1"/>
    <col min="20" max="20" width="8.375" style="5" customWidth="1"/>
    <col min="21" max="21" width="8.625" style="5" customWidth="1"/>
    <col min="22" max="22" width="7.875" style="5" customWidth="1"/>
    <col min="23" max="23" width="8.625" style="5" customWidth="1"/>
    <col min="24" max="24" width="8" style="5" customWidth="1"/>
    <col min="25" max="26" width="8.875" style="5" customWidth="1"/>
    <col min="27" max="27" width="8.75" style="5" customWidth="1"/>
    <col min="28" max="28" width="8.5" style="5" customWidth="1"/>
    <col min="29" max="30" width="9.5" style="5" customWidth="1"/>
    <col min="31" max="31" width="9.125" style="5" customWidth="1"/>
    <col min="32" max="32" width="8.625" style="5" customWidth="1"/>
    <col min="33" max="66" width="10.75" style="5" bestFit="1" customWidth="1"/>
    <col min="67" max="67" width="9.875" style="5" customWidth="1"/>
    <col min="68" max="73" width="5.375" style="5" customWidth="1"/>
    <col min="74" max="16384" width="9" style="5"/>
  </cols>
  <sheetData>
    <row r="1" spans="1:67" ht="40.5" customHeight="1">
      <c r="A1" s="85" t="s">
        <v>328</v>
      </c>
      <c r="B1" s="86"/>
      <c r="C1" s="86"/>
      <c r="D1" s="86"/>
      <c r="E1" s="86"/>
      <c r="F1" s="86"/>
      <c r="G1" s="86"/>
      <c r="H1" s="86"/>
      <c r="I1" s="86"/>
      <c r="J1" s="86"/>
      <c r="K1" s="86"/>
      <c r="L1" s="86"/>
      <c r="M1" s="86"/>
      <c r="N1" s="86"/>
      <c r="O1" s="86"/>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row>
    <row r="2" spans="1:67" ht="13.5" customHeight="1">
      <c r="B2" s="20"/>
    </row>
    <row r="3" spans="1:67">
      <c r="C3" s="67"/>
      <c r="D3" s="5" t="s">
        <v>210</v>
      </c>
    </row>
    <row r="4" spans="1:67">
      <c r="B4" s="101" t="s">
        <v>113</v>
      </c>
      <c r="C4" s="5" t="s">
        <v>0</v>
      </c>
      <c r="D4" s="5" t="s">
        <v>206</v>
      </c>
      <c r="E4" s="93" t="s">
        <v>1</v>
      </c>
      <c r="F4" s="93"/>
      <c r="G4" s="93"/>
      <c r="H4" s="93"/>
      <c r="I4" s="92" t="s">
        <v>2</v>
      </c>
      <c r="J4" s="92"/>
      <c r="K4" s="92"/>
      <c r="L4" s="92"/>
      <c r="M4" s="97" t="s">
        <v>3</v>
      </c>
      <c r="N4" s="97"/>
      <c r="O4" s="97"/>
      <c r="P4" s="97"/>
      <c r="Q4" s="97"/>
      <c r="R4" s="97"/>
      <c r="S4" s="98" t="s">
        <v>4</v>
      </c>
      <c r="T4" s="98"/>
      <c r="U4" s="98"/>
      <c r="V4" s="98"/>
      <c r="W4" s="98"/>
      <c r="X4" s="98"/>
      <c r="Y4" s="99" t="s">
        <v>5</v>
      </c>
      <c r="Z4" s="99"/>
      <c r="AA4" s="99"/>
      <c r="AB4" s="99"/>
      <c r="AC4" s="99"/>
      <c r="AD4" s="99"/>
      <c r="AE4" s="96" t="s">
        <v>6</v>
      </c>
      <c r="AF4" s="96"/>
      <c r="AG4" s="96"/>
      <c r="AH4" s="96"/>
      <c r="AI4" s="96"/>
      <c r="AJ4" s="100" t="s">
        <v>7</v>
      </c>
      <c r="AK4" s="100"/>
      <c r="AL4" s="100"/>
      <c r="AM4" s="100"/>
      <c r="AN4" s="100"/>
      <c r="AO4" s="100"/>
      <c r="AP4" s="100"/>
      <c r="AQ4" s="100"/>
      <c r="AR4" s="100"/>
      <c r="AS4" s="100"/>
      <c r="AT4" s="100"/>
      <c r="AU4" s="100"/>
      <c r="AV4" s="94" t="s">
        <v>8</v>
      </c>
      <c r="AW4" s="94"/>
      <c r="AX4" s="94"/>
      <c r="AY4" s="94"/>
      <c r="AZ4" s="94"/>
      <c r="BA4" s="94"/>
      <c r="BB4" s="94"/>
      <c r="BC4" s="94"/>
      <c r="BD4" s="94"/>
      <c r="BE4" s="94"/>
      <c r="BF4" s="94"/>
      <c r="BG4" s="94"/>
      <c r="BH4" s="95" t="s">
        <v>9</v>
      </c>
      <c r="BI4" s="95"/>
      <c r="BJ4" s="95"/>
      <c r="BK4" s="95"/>
      <c r="BL4" s="95"/>
      <c r="BM4" s="95"/>
      <c r="BN4" s="95"/>
      <c r="BO4" s="95"/>
    </row>
    <row r="5" spans="1:67">
      <c r="B5" s="101"/>
      <c r="C5" s="5" t="s">
        <v>319</v>
      </c>
      <c r="D5" s="5" t="s">
        <v>207</v>
      </c>
      <c r="E5" s="7" t="s">
        <v>10</v>
      </c>
      <c r="F5" s="7" t="s">
        <v>10</v>
      </c>
      <c r="G5" s="7" t="s">
        <v>10</v>
      </c>
      <c r="H5" s="7" t="s">
        <v>10</v>
      </c>
      <c r="I5" s="7" t="s">
        <v>10</v>
      </c>
      <c r="J5" s="7" t="s">
        <v>10</v>
      </c>
      <c r="K5" s="7" t="s">
        <v>10</v>
      </c>
      <c r="L5" s="7" t="s">
        <v>10</v>
      </c>
      <c r="M5" s="7" t="s">
        <v>10</v>
      </c>
      <c r="N5" s="7" t="s">
        <v>10</v>
      </c>
      <c r="O5" s="7" t="s">
        <v>10</v>
      </c>
      <c r="P5" s="7" t="s">
        <v>10</v>
      </c>
      <c r="Q5" s="5" t="s">
        <v>11</v>
      </c>
      <c r="R5" s="5" t="s">
        <v>11</v>
      </c>
      <c r="S5" s="7" t="s">
        <v>10</v>
      </c>
      <c r="T5" s="7" t="s">
        <v>10</v>
      </c>
      <c r="U5" s="7" t="s">
        <v>10</v>
      </c>
      <c r="V5" s="5" t="s">
        <v>11</v>
      </c>
      <c r="W5" s="5" t="s">
        <v>11</v>
      </c>
      <c r="X5" s="5" t="s">
        <v>11</v>
      </c>
      <c r="Y5" s="7" t="s">
        <v>10</v>
      </c>
      <c r="Z5" s="7" t="s">
        <v>10</v>
      </c>
      <c r="AA5" s="7" t="s">
        <v>10</v>
      </c>
      <c r="AB5" s="7" t="s">
        <v>10</v>
      </c>
      <c r="AC5" s="5" t="s">
        <v>11</v>
      </c>
      <c r="AD5" s="5" t="s">
        <v>11</v>
      </c>
      <c r="AE5" s="7" t="s">
        <v>10</v>
      </c>
      <c r="AF5" s="7" t="s">
        <v>10</v>
      </c>
      <c r="AG5" s="7" t="s">
        <v>112</v>
      </c>
      <c r="AH5" s="5" t="s">
        <v>11</v>
      </c>
      <c r="AI5" s="5" t="s">
        <v>11</v>
      </c>
      <c r="AJ5" s="7" t="s">
        <v>10</v>
      </c>
      <c r="AK5" s="7" t="s">
        <v>10</v>
      </c>
      <c r="AL5" s="7" t="s">
        <v>10</v>
      </c>
      <c r="AM5" s="7" t="s">
        <v>10</v>
      </c>
      <c r="AN5" s="7" t="s">
        <v>10</v>
      </c>
      <c r="AO5" s="7" t="s">
        <v>10</v>
      </c>
      <c r="AP5" s="5" t="s">
        <v>11</v>
      </c>
      <c r="AQ5" s="5" t="s">
        <v>11</v>
      </c>
      <c r="AR5" s="5" t="s">
        <v>11</v>
      </c>
      <c r="AS5" s="5" t="s">
        <v>11</v>
      </c>
      <c r="AT5" s="5" t="s">
        <v>11</v>
      </c>
      <c r="AU5" s="5" t="s">
        <v>11</v>
      </c>
      <c r="AV5" s="7" t="s">
        <v>10</v>
      </c>
      <c r="AW5" s="7" t="s">
        <v>10</v>
      </c>
      <c r="AX5" s="7" t="s">
        <v>10</v>
      </c>
      <c r="AY5" s="7" t="s">
        <v>10</v>
      </c>
      <c r="AZ5" s="7" t="s">
        <v>10</v>
      </c>
      <c r="BA5" s="7" t="s">
        <v>10</v>
      </c>
      <c r="BB5" s="5" t="s">
        <v>11</v>
      </c>
      <c r="BC5" s="5" t="s">
        <v>11</v>
      </c>
      <c r="BD5" s="5" t="s">
        <v>11</v>
      </c>
      <c r="BE5" s="5" t="s">
        <v>11</v>
      </c>
      <c r="BF5" s="5" t="s">
        <v>11</v>
      </c>
      <c r="BG5" s="5" t="s">
        <v>11</v>
      </c>
      <c r="BH5" s="7" t="s">
        <v>10</v>
      </c>
      <c r="BI5" s="7" t="s">
        <v>10</v>
      </c>
      <c r="BJ5" s="7" t="s">
        <v>10</v>
      </c>
      <c r="BK5" s="7" t="s">
        <v>10</v>
      </c>
      <c r="BL5" s="5" t="s">
        <v>11</v>
      </c>
      <c r="BM5" s="5" t="s">
        <v>11</v>
      </c>
      <c r="BN5" s="5" t="s">
        <v>11</v>
      </c>
      <c r="BO5" s="5" t="s">
        <v>11</v>
      </c>
    </row>
    <row r="6" spans="1:67">
      <c r="B6" s="101"/>
      <c r="C6" s="5" t="s">
        <v>12</v>
      </c>
      <c r="D6" s="5" t="s">
        <v>238</v>
      </c>
      <c r="E6" s="5">
        <v>6</v>
      </c>
      <c r="F6" s="5">
        <v>6</v>
      </c>
      <c r="G6" s="5">
        <v>6</v>
      </c>
      <c r="H6" s="5">
        <v>6</v>
      </c>
      <c r="I6" s="5">
        <v>6</v>
      </c>
      <c r="J6" s="5">
        <v>6</v>
      </c>
      <c r="K6" s="5">
        <v>8</v>
      </c>
      <c r="L6" s="5">
        <v>8</v>
      </c>
      <c r="M6" s="5">
        <v>12</v>
      </c>
      <c r="N6" s="5">
        <v>12</v>
      </c>
      <c r="O6" s="5">
        <v>12</v>
      </c>
      <c r="P6" s="5">
        <v>12</v>
      </c>
      <c r="Q6" s="5">
        <v>12</v>
      </c>
      <c r="R6" s="5">
        <v>12</v>
      </c>
      <c r="S6" s="5">
        <v>16</v>
      </c>
      <c r="T6" s="5">
        <v>15</v>
      </c>
      <c r="U6" s="5">
        <v>15</v>
      </c>
      <c r="V6" s="5">
        <v>16</v>
      </c>
      <c r="W6" s="5">
        <v>15</v>
      </c>
      <c r="X6" s="5">
        <v>15</v>
      </c>
      <c r="Y6" s="5">
        <v>16</v>
      </c>
      <c r="Z6" s="5">
        <v>15</v>
      </c>
      <c r="AA6" s="5">
        <v>15</v>
      </c>
      <c r="AB6" s="5">
        <v>15</v>
      </c>
      <c r="AC6" s="5">
        <v>15</v>
      </c>
      <c r="AD6" s="5">
        <v>15</v>
      </c>
      <c r="AE6" s="5">
        <v>20</v>
      </c>
      <c r="AF6" s="5">
        <v>20</v>
      </c>
      <c r="AG6" s="5">
        <v>20</v>
      </c>
      <c r="AH6" s="5">
        <v>20</v>
      </c>
      <c r="AI6" s="5">
        <v>20</v>
      </c>
      <c r="AJ6" s="5">
        <v>12</v>
      </c>
      <c r="AK6" s="5">
        <v>12</v>
      </c>
      <c r="AL6" s="5">
        <v>12</v>
      </c>
      <c r="AM6" s="5">
        <v>12</v>
      </c>
      <c r="AN6" s="5">
        <v>12</v>
      </c>
      <c r="AO6" s="5">
        <v>12</v>
      </c>
      <c r="AP6" s="5">
        <v>12</v>
      </c>
      <c r="AQ6" s="5">
        <v>12</v>
      </c>
      <c r="AR6" s="5">
        <v>12</v>
      </c>
      <c r="AS6" s="5">
        <v>12</v>
      </c>
      <c r="AT6" s="5">
        <v>12</v>
      </c>
      <c r="AU6" s="5">
        <v>12</v>
      </c>
      <c r="AV6" s="5">
        <v>15</v>
      </c>
      <c r="AW6" s="5">
        <v>15</v>
      </c>
      <c r="AX6" s="5">
        <v>15</v>
      </c>
      <c r="AY6" s="5">
        <v>15</v>
      </c>
      <c r="AZ6" s="5">
        <v>15</v>
      </c>
      <c r="BA6" s="5">
        <v>15</v>
      </c>
      <c r="BB6" s="5">
        <v>15</v>
      </c>
      <c r="BC6" s="5">
        <v>15</v>
      </c>
      <c r="BD6" s="5">
        <v>15</v>
      </c>
      <c r="BE6" s="5">
        <v>15</v>
      </c>
      <c r="BF6" s="5">
        <v>15</v>
      </c>
      <c r="BG6" s="5">
        <v>15</v>
      </c>
      <c r="BH6" s="5">
        <v>20</v>
      </c>
      <c r="BI6" s="5">
        <v>20</v>
      </c>
      <c r="BJ6" s="5">
        <v>20</v>
      </c>
      <c r="BK6" s="5">
        <v>20</v>
      </c>
      <c r="BL6" s="5">
        <v>20</v>
      </c>
      <c r="BM6" s="5">
        <v>20</v>
      </c>
      <c r="BN6" s="5">
        <v>20</v>
      </c>
      <c r="BO6" s="5">
        <v>20</v>
      </c>
    </row>
    <row r="7" spans="1:67">
      <c r="B7" s="101"/>
      <c r="C7" s="5" t="s">
        <v>108</v>
      </c>
      <c r="D7" s="5" t="s">
        <v>220</v>
      </c>
      <c r="E7" s="8" t="s">
        <v>43</v>
      </c>
      <c r="F7" s="8" t="s">
        <v>105</v>
      </c>
      <c r="G7" s="8" t="s">
        <v>44</v>
      </c>
      <c r="H7" s="8" t="s">
        <v>45</v>
      </c>
      <c r="I7" s="8">
        <v>1</v>
      </c>
      <c r="J7" s="8">
        <v>2</v>
      </c>
      <c r="K7" s="8">
        <v>10</v>
      </c>
      <c r="L7" s="8">
        <v>12</v>
      </c>
      <c r="M7" s="8">
        <v>5</v>
      </c>
      <c r="N7" s="8">
        <v>10</v>
      </c>
      <c r="O7" s="8">
        <v>20</v>
      </c>
      <c r="P7" s="8">
        <v>30</v>
      </c>
      <c r="Q7" s="8">
        <v>10</v>
      </c>
      <c r="R7" s="8">
        <v>20</v>
      </c>
      <c r="S7" s="8">
        <v>5</v>
      </c>
      <c r="T7" s="8">
        <v>10</v>
      </c>
      <c r="U7" s="8">
        <v>20</v>
      </c>
      <c r="V7" s="8">
        <v>5</v>
      </c>
      <c r="W7" s="8">
        <v>10</v>
      </c>
      <c r="X7" s="8">
        <v>20</v>
      </c>
      <c r="Y7" s="8">
        <v>5</v>
      </c>
      <c r="Z7" s="8">
        <v>10</v>
      </c>
      <c r="AA7" s="8">
        <v>20</v>
      </c>
      <c r="AB7" s="8">
        <v>30</v>
      </c>
      <c r="AC7" s="8">
        <v>10</v>
      </c>
      <c r="AD7" s="8">
        <v>20</v>
      </c>
      <c r="AE7" s="8">
        <v>10</v>
      </c>
      <c r="AF7" s="8">
        <v>20</v>
      </c>
      <c r="AG7" s="8">
        <v>30</v>
      </c>
      <c r="AH7" s="8">
        <v>10</v>
      </c>
      <c r="AI7" s="8">
        <v>20</v>
      </c>
      <c r="AJ7" s="8" t="s">
        <v>100</v>
      </c>
      <c r="AK7" s="8" t="s">
        <v>101</v>
      </c>
      <c r="AL7" s="8" t="s">
        <v>102</v>
      </c>
      <c r="AM7" s="8" t="s">
        <v>107</v>
      </c>
      <c r="AN7" s="8" t="s">
        <v>104</v>
      </c>
      <c r="AO7" s="8" t="s">
        <v>106</v>
      </c>
      <c r="AP7" s="8" t="s">
        <v>100</v>
      </c>
      <c r="AQ7" s="8" t="s">
        <v>101</v>
      </c>
      <c r="AR7" s="8" t="s">
        <v>102</v>
      </c>
      <c r="AS7" s="8" t="s">
        <v>107</v>
      </c>
      <c r="AT7" s="8" t="s">
        <v>103</v>
      </c>
      <c r="AU7" s="8" t="s">
        <v>106</v>
      </c>
      <c r="AV7" s="8" t="s">
        <v>100</v>
      </c>
      <c r="AW7" s="8" t="s">
        <v>101</v>
      </c>
      <c r="AX7" s="8" t="s">
        <v>102</v>
      </c>
      <c r="AY7" s="8" t="s">
        <v>107</v>
      </c>
      <c r="AZ7" s="8" t="s">
        <v>103</v>
      </c>
      <c r="BA7" s="8" t="s">
        <v>106</v>
      </c>
      <c r="BB7" s="8" t="s">
        <v>100</v>
      </c>
      <c r="BC7" s="8" t="s">
        <v>101</v>
      </c>
      <c r="BD7" s="8" t="s">
        <v>102</v>
      </c>
      <c r="BE7" s="8" t="s">
        <v>107</v>
      </c>
      <c r="BF7" s="8" t="s">
        <v>103</v>
      </c>
      <c r="BG7" s="8" t="s">
        <v>106</v>
      </c>
      <c r="BH7" s="8" t="s">
        <v>102</v>
      </c>
      <c r="BI7" s="8" t="s">
        <v>107</v>
      </c>
      <c r="BJ7" s="8" t="s">
        <v>103</v>
      </c>
      <c r="BK7" s="8" t="s">
        <v>106</v>
      </c>
      <c r="BL7" s="8" t="s">
        <v>102</v>
      </c>
      <c r="BM7" s="8" t="s">
        <v>107</v>
      </c>
      <c r="BN7" s="8" t="s">
        <v>103</v>
      </c>
      <c r="BO7" s="8" t="s">
        <v>106</v>
      </c>
    </row>
    <row r="8" spans="1:67">
      <c r="B8" s="101" t="s">
        <v>16</v>
      </c>
      <c r="C8" s="5" t="s">
        <v>16</v>
      </c>
      <c r="D8" s="9" t="s">
        <v>221</v>
      </c>
      <c r="E8" s="10" t="str">
        <f>IF(((E11="OK")*AND(E12="OK")*AND(E13="OK")*AND(E14="OK")*AND(E15="OK")*AND(E16="OK")*AND(E17="OK")*AND(E18="OK")),"OK","No")</f>
        <v>No</v>
      </c>
      <c r="F8" s="10" t="str">
        <f t="shared" ref="F8:BO8" si="0">IF(((F11="OK")*AND(F12="OK")*AND(F13="OK")*AND(F14="OK")*AND(F15="OK")*AND(F16="OK")*AND(F17="OK")*AND(F18="OK")),"OK","No")</f>
        <v>No</v>
      </c>
      <c r="G8" s="10" t="str">
        <f t="shared" si="0"/>
        <v>No</v>
      </c>
      <c r="H8" s="10" t="str">
        <f t="shared" si="0"/>
        <v>No</v>
      </c>
      <c r="I8" s="10" t="str">
        <f t="shared" si="0"/>
        <v>No</v>
      </c>
      <c r="J8" s="10" t="str">
        <f t="shared" si="0"/>
        <v>No</v>
      </c>
      <c r="K8" s="10" t="str">
        <f t="shared" si="0"/>
        <v>No</v>
      </c>
      <c r="L8" s="10" t="str">
        <f t="shared" si="0"/>
        <v>No</v>
      </c>
      <c r="M8" s="10" t="str">
        <f t="shared" si="0"/>
        <v>No</v>
      </c>
      <c r="N8" s="10" t="str">
        <f t="shared" si="0"/>
        <v>OK</v>
      </c>
      <c r="O8" s="10" t="str">
        <f t="shared" si="0"/>
        <v>No</v>
      </c>
      <c r="P8" s="10" t="str">
        <f t="shared" si="0"/>
        <v>No</v>
      </c>
      <c r="Q8" s="10" t="str">
        <f t="shared" si="0"/>
        <v>No</v>
      </c>
      <c r="R8" s="10" t="str">
        <f t="shared" si="0"/>
        <v>No</v>
      </c>
      <c r="S8" s="10" t="str">
        <f t="shared" si="0"/>
        <v>No</v>
      </c>
      <c r="T8" s="10" t="str">
        <f t="shared" si="0"/>
        <v>OK</v>
      </c>
      <c r="U8" s="10" t="str">
        <f t="shared" si="0"/>
        <v>OK</v>
      </c>
      <c r="V8" s="10" t="str">
        <f t="shared" si="0"/>
        <v>No</v>
      </c>
      <c r="W8" s="10" t="str">
        <f t="shared" si="0"/>
        <v>OK</v>
      </c>
      <c r="X8" s="10" t="str">
        <f t="shared" si="0"/>
        <v>OK</v>
      </c>
      <c r="Y8" s="10" t="str">
        <f t="shared" si="0"/>
        <v>No</v>
      </c>
      <c r="Z8" s="10" t="str">
        <f t="shared" si="0"/>
        <v>OK</v>
      </c>
      <c r="AA8" s="10" t="str">
        <f t="shared" si="0"/>
        <v>OK</v>
      </c>
      <c r="AB8" s="10" t="str">
        <f t="shared" si="0"/>
        <v>OK</v>
      </c>
      <c r="AC8" s="10" t="str">
        <f t="shared" si="0"/>
        <v>OK</v>
      </c>
      <c r="AD8" s="10" t="str">
        <f t="shared" si="0"/>
        <v>OK</v>
      </c>
      <c r="AE8" s="10" t="str">
        <f t="shared" si="0"/>
        <v>OK</v>
      </c>
      <c r="AF8" s="10" t="str">
        <f t="shared" si="0"/>
        <v>OK</v>
      </c>
      <c r="AG8" s="10" t="str">
        <f t="shared" si="0"/>
        <v>OK</v>
      </c>
      <c r="AH8" s="10" t="str">
        <f t="shared" si="0"/>
        <v>OK</v>
      </c>
      <c r="AI8" s="10" t="str">
        <f t="shared" si="0"/>
        <v>OK</v>
      </c>
      <c r="AJ8" s="10" t="str">
        <f t="shared" si="0"/>
        <v>No</v>
      </c>
      <c r="AK8" s="10" t="str">
        <f t="shared" si="0"/>
        <v>No</v>
      </c>
      <c r="AL8" s="10" t="str">
        <f t="shared" si="0"/>
        <v>No</v>
      </c>
      <c r="AM8" s="10" t="str">
        <f t="shared" si="0"/>
        <v>No</v>
      </c>
      <c r="AN8" s="10" t="str">
        <f t="shared" si="0"/>
        <v>No</v>
      </c>
      <c r="AO8" s="10" t="str">
        <f t="shared" si="0"/>
        <v>No</v>
      </c>
      <c r="AP8" s="10" t="str">
        <f t="shared" si="0"/>
        <v>No</v>
      </c>
      <c r="AQ8" s="10" t="str">
        <f t="shared" si="0"/>
        <v>No</v>
      </c>
      <c r="AR8" s="10" t="str">
        <f t="shared" si="0"/>
        <v>No</v>
      </c>
      <c r="AS8" s="10" t="str">
        <f t="shared" si="0"/>
        <v>No</v>
      </c>
      <c r="AT8" s="10" t="str">
        <f t="shared" si="0"/>
        <v>No</v>
      </c>
      <c r="AU8" s="10" t="str">
        <f t="shared" si="0"/>
        <v>No</v>
      </c>
      <c r="AV8" s="10" t="str">
        <f t="shared" si="0"/>
        <v>No</v>
      </c>
      <c r="AW8" s="10" t="str">
        <f t="shared" si="0"/>
        <v>No</v>
      </c>
      <c r="AX8" s="10" t="str">
        <f t="shared" si="0"/>
        <v>OK</v>
      </c>
      <c r="AY8" s="10" t="str">
        <f t="shared" si="0"/>
        <v>OK</v>
      </c>
      <c r="AZ8" s="10" t="str">
        <f t="shared" si="0"/>
        <v>OK</v>
      </c>
      <c r="BA8" s="10" t="str">
        <f t="shared" si="0"/>
        <v>OK</v>
      </c>
      <c r="BB8" s="10" t="str">
        <f t="shared" si="0"/>
        <v>No</v>
      </c>
      <c r="BC8" s="10" t="str">
        <f t="shared" si="0"/>
        <v>No</v>
      </c>
      <c r="BD8" s="10" t="str">
        <f t="shared" si="0"/>
        <v>OK</v>
      </c>
      <c r="BE8" s="10" t="str">
        <f t="shared" si="0"/>
        <v>OK</v>
      </c>
      <c r="BF8" s="10" t="str">
        <f t="shared" si="0"/>
        <v>OK</v>
      </c>
      <c r="BG8" s="10" t="str">
        <f t="shared" si="0"/>
        <v>OK</v>
      </c>
      <c r="BH8" s="10" t="str">
        <f t="shared" si="0"/>
        <v>OK</v>
      </c>
      <c r="BI8" s="10" t="str">
        <f t="shared" si="0"/>
        <v>OK</v>
      </c>
      <c r="BJ8" s="10" t="str">
        <f t="shared" si="0"/>
        <v>OK</v>
      </c>
      <c r="BK8" s="10" t="str">
        <f t="shared" si="0"/>
        <v>OK</v>
      </c>
      <c r="BL8" s="10" t="str">
        <f t="shared" si="0"/>
        <v>OK</v>
      </c>
      <c r="BM8" s="10" t="str">
        <f t="shared" si="0"/>
        <v>OK</v>
      </c>
      <c r="BN8" s="10" t="str">
        <f t="shared" si="0"/>
        <v>OK</v>
      </c>
      <c r="BO8" s="10" t="str">
        <f t="shared" si="0"/>
        <v>OK</v>
      </c>
    </row>
    <row r="9" spans="1:67" s="11" customFormat="1">
      <c r="B9" s="101"/>
      <c r="C9" s="11" t="s">
        <v>348</v>
      </c>
      <c r="D9" s="9" t="s">
        <v>157</v>
      </c>
      <c r="E9" s="76">
        <f>E10*1000000/'Edit Conditions'!$C$21/2</f>
        <v>435.82030622451191</v>
      </c>
      <c r="F9" s="76">
        <f>F10*1000000/'Edit Conditions'!$C$21/2</f>
        <v>435.82030622451191</v>
      </c>
      <c r="G9" s="76">
        <f>G10*1000000/'Edit Conditions'!$C$21/2</f>
        <v>436.80419628139146</v>
      </c>
      <c r="H9" s="76">
        <f>H10*1000000/'Edit Conditions'!$C$21/2</f>
        <v>436.80419628139146</v>
      </c>
      <c r="I9" s="76">
        <f>I10*1000000/'Edit Conditions'!$C$21/2</f>
        <v>9040.853631027212</v>
      </c>
      <c r="J9" s="76">
        <f>J10*1000000/'Edit Conditions'!$C$21/2</f>
        <v>8757.5219409199472</v>
      </c>
      <c r="K9" s="76">
        <f>K10*1000000/'Edit Conditions'!$C$21/2</f>
        <v>19263.957379829284</v>
      </c>
      <c r="L9" s="76">
        <f>L10*1000000/'Edit Conditions'!$C$21/2</f>
        <v>19249.465766879403</v>
      </c>
      <c r="M9" s="76">
        <f>M10*1000000/'Edit Conditions'!$C$21/2</f>
        <v>255043.65776593052</v>
      </c>
      <c r="N9" s="76">
        <f>N10*1000000/'Edit Conditions'!$C$21/2</f>
        <v>256174.4334363302</v>
      </c>
      <c r="O9" s="76">
        <f>O10*1000000/'Edit Conditions'!$C$21/2</f>
        <v>256808.51293758181</v>
      </c>
      <c r="P9" s="76">
        <f>P10*1000000/'Edit Conditions'!$C$21/2</f>
        <v>256381.88562681235</v>
      </c>
      <c r="Q9" s="76">
        <f>Q10*1000000/'Edit Conditions'!$C$21/2</f>
        <v>2846842.9147571572</v>
      </c>
      <c r="R9" s="76">
        <f>R10*1000000/'Edit Conditions'!$C$21/2</f>
        <v>2853889.3819292206</v>
      </c>
      <c r="S9" s="76">
        <f>S10*1000000/'Edit Conditions'!$C$21/2</f>
        <v>1442526.6212299627</v>
      </c>
      <c r="T9" s="76">
        <f>T10*1000000/'Edit Conditions'!$C$21/2</f>
        <v>1442255.4772002494</v>
      </c>
      <c r="U9" s="76">
        <f>U10*1000000/'Edit Conditions'!$C$21/2</f>
        <v>1449351.0135842052</v>
      </c>
      <c r="V9" s="76">
        <f>V10*1000000/'Edit Conditions'!$C$21/2</f>
        <v>15257503.352088192</v>
      </c>
      <c r="W9" s="76">
        <f>W10*1000000/'Edit Conditions'!$C$21/2</f>
        <v>15254635.480617842</v>
      </c>
      <c r="X9" s="76">
        <f>X10*1000000/'Edit Conditions'!$C$21/2</f>
        <v>15329684.473523606</v>
      </c>
      <c r="Y9" s="76">
        <f>Y10*1000000/'Edit Conditions'!$C$21/2</f>
        <v>5684244.2971528936</v>
      </c>
      <c r="Z9" s="76">
        <f>Z10*1000000/'Edit Conditions'!$C$21/2</f>
        <v>5652233.0469519673</v>
      </c>
      <c r="AA9" s="76">
        <f>AA10*1000000/'Edit Conditions'!$C$21/2</f>
        <v>5681797.6963499058</v>
      </c>
      <c r="AB9" s="76">
        <f>AB10*1000000/'Edit Conditions'!$C$21/2</f>
        <v>5664253.8686562674</v>
      </c>
      <c r="AC9" s="76">
        <f>AC10*1000000/'Edit Conditions'!$C$21/2</f>
        <v>58267473.69976113</v>
      </c>
      <c r="AD9" s="76">
        <f>AD10*1000000/'Edit Conditions'!$C$21/2</f>
        <v>58572248.364380807</v>
      </c>
      <c r="AE9" s="76">
        <f>AE10*1000000/'Edit Conditions'!$C$21/2</f>
        <v>19883617.105721589</v>
      </c>
      <c r="AF9" s="76">
        <f>AF10*1000000/'Edit Conditions'!$C$21/2</f>
        <v>19908377.898825485</v>
      </c>
      <c r="AG9" s="76">
        <f>AG10*1000000/'Edit Conditions'!$C$21/2</f>
        <v>19812814.787469413</v>
      </c>
      <c r="AH9" s="76">
        <f>AH10*1000000/'Edit Conditions'!$C$21/2</f>
        <v>208124754.53417704</v>
      </c>
      <c r="AI9" s="76">
        <f>AI10*1000000/'Edit Conditions'!$C$21/2</f>
        <v>208383929.40962458</v>
      </c>
      <c r="AJ9" s="76">
        <f>AJ10*1000000/'Edit Conditions'!$C$21/2</f>
        <v>1351439.4353261839</v>
      </c>
      <c r="AK9" s="76">
        <f>AK10*1000000/'Edit Conditions'!$C$21/2</f>
        <v>1351439.4353261839</v>
      </c>
      <c r="AL9" s="76">
        <f>AL10*1000000/'Edit Conditions'!$C$21/2</f>
        <v>1352252.418536088</v>
      </c>
      <c r="AM9" s="76">
        <f>AM10*1000000/'Edit Conditions'!$C$21/2</f>
        <v>1352252.418536088</v>
      </c>
      <c r="AN9" s="76">
        <f>AN10*1000000/'Edit Conditions'!$C$21/2</f>
        <v>1361882.1077379473</v>
      </c>
      <c r="AO9" s="76">
        <f>AO10*1000000/'Edit Conditions'!$C$21/2</f>
        <v>1361882.1077379473</v>
      </c>
      <c r="AP9" s="76">
        <f>AP10*1000000/'Edit Conditions'!$C$21/2</f>
        <v>15017600.102436572</v>
      </c>
      <c r="AQ9" s="76">
        <f>AQ10*1000000/'Edit Conditions'!$C$21/2</f>
        <v>15017600.102436572</v>
      </c>
      <c r="AR9" s="76">
        <f>AR10*1000000/'Edit Conditions'!$C$21/2</f>
        <v>15026634.215558624</v>
      </c>
      <c r="AS9" s="76">
        <f>AS10*1000000/'Edit Conditions'!$C$21/2</f>
        <v>15026634.215558624</v>
      </c>
      <c r="AT9" s="76">
        <f>AT10*1000000/'Edit Conditions'!$C$21/2</f>
        <v>15133642.208491271</v>
      </c>
      <c r="AU9" s="76">
        <f>AU10*1000000/'Edit Conditions'!$C$21/2</f>
        <v>15133642.208491271</v>
      </c>
      <c r="AV9" s="76">
        <f>AV10*1000000/'Edit Conditions'!$C$21/2</f>
        <v>20847404.269539386</v>
      </c>
      <c r="AW9" s="76">
        <f>AW10*1000000/'Edit Conditions'!$C$21/2</f>
        <v>20847404.269539386</v>
      </c>
      <c r="AX9" s="76">
        <f>AX10*1000000/'Edit Conditions'!$C$21/2</f>
        <v>20800390.975233566</v>
      </c>
      <c r="AY9" s="76">
        <f>AY10*1000000/'Edit Conditions'!$C$21/2</f>
        <v>20800390.975233566</v>
      </c>
      <c r="AZ9" s="76">
        <f>AZ10*1000000/'Edit Conditions'!$C$21/2</f>
        <v>20661146.643789586</v>
      </c>
      <c r="BA9" s="76">
        <f>BA10*1000000/'Edit Conditions'!$C$21/2</f>
        <v>20661146.643789586</v>
      </c>
      <c r="BB9" s="76">
        <f>BB10*1000000/'Edit Conditions'!$C$21/2</f>
        <v>222130528.09069145</v>
      </c>
      <c r="BC9" s="76">
        <f>BC10*1000000/'Edit Conditions'!$C$21/2</f>
        <v>222130528.09069145</v>
      </c>
      <c r="BD9" s="76">
        <f>BD10*1000000/'Edit Conditions'!$C$21/2</f>
        <v>221629598.20242259</v>
      </c>
      <c r="BE9" s="76">
        <f>BE10*1000000/'Edit Conditions'!$C$21/2</f>
        <v>221629598.20242259</v>
      </c>
      <c r="BF9" s="76">
        <f>BF10*1000000/'Edit Conditions'!$C$21/2</f>
        <v>220145940.26221183</v>
      </c>
      <c r="BG9" s="76">
        <f>BG10*1000000/'Edit Conditions'!$C$21/2</f>
        <v>220145940.26221183</v>
      </c>
      <c r="BH9" s="76">
        <f>BH10*1000000/'Edit Conditions'!$C$21/2</f>
        <v>80583575.736808419</v>
      </c>
      <c r="BI9" s="76">
        <f>BI10*1000000/'Edit Conditions'!$C$21/2</f>
        <v>80583575.736808419</v>
      </c>
      <c r="BJ9" s="76">
        <f>BJ10*1000000/'Edit Conditions'!$C$21/2</f>
        <v>80590108.420599148</v>
      </c>
      <c r="BK9" s="76">
        <f>BK10*1000000/'Edit Conditions'!$C$21/2</f>
        <v>80590108.420599148</v>
      </c>
      <c r="BL9" s="76">
        <f>BL10*1000000/'Edit Conditions'!$C$21/2</f>
        <v>845829289.24530089</v>
      </c>
      <c r="BM9" s="76">
        <f>BM10*1000000/'Edit Conditions'!$C$21/2</f>
        <v>845829289.24530089</v>
      </c>
      <c r="BN9" s="76">
        <f>BN10*1000000/'Edit Conditions'!$C$21/2</f>
        <v>845897858.24632955</v>
      </c>
      <c r="BO9" s="76">
        <f>BO10*1000000/'Edit Conditions'!$C$21/2</f>
        <v>845897858.24632955</v>
      </c>
    </row>
    <row r="10" spans="1:67" s="11" customFormat="1">
      <c r="B10" s="101"/>
      <c r="C10" s="11" t="s">
        <v>145</v>
      </c>
      <c r="D10" s="9" t="s">
        <v>156</v>
      </c>
      <c r="E10" s="76">
        <f>MIN(E257,E260,E263)</f>
        <v>0.49683514909594356</v>
      </c>
      <c r="F10" s="76">
        <f t="shared" ref="F10:BO10" si="1">MIN(F257,F260,F263)</f>
        <v>0.49683514909594356</v>
      </c>
      <c r="G10" s="76">
        <f t="shared" si="1"/>
        <v>0.49795678376078623</v>
      </c>
      <c r="H10" s="76">
        <f t="shared" si="1"/>
        <v>0.49795678376078623</v>
      </c>
      <c r="I10" s="76">
        <f t="shared" si="1"/>
        <v>10.30657313937102</v>
      </c>
      <c r="J10" s="76">
        <f t="shared" si="1"/>
        <v>9.983575012648739</v>
      </c>
      <c r="K10" s="76">
        <f t="shared" si="1"/>
        <v>21.96091141300538</v>
      </c>
      <c r="L10" s="76">
        <f t="shared" si="1"/>
        <v>21.94439097424252</v>
      </c>
      <c r="M10" s="76">
        <f t="shared" si="1"/>
        <v>290.74976985316079</v>
      </c>
      <c r="N10" s="76">
        <f t="shared" si="1"/>
        <v>292.03885411741646</v>
      </c>
      <c r="O10" s="76">
        <f t="shared" si="1"/>
        <v>292.76170474884327</v>
      </c>
      <c r="P10" s="76">
        <f t="shared" si="1"/>
        <v>292.2753496145661</v>
      </c>
      <c r="Q10" s="76">
        <f t="shared" si="1"/>
        <v>3245.4009228231594</v>
      </c>
      <c r="R10" s="76">
        <f t="shared" si="1"/>
        <v>3253.4338953993115</v>
      </c>
      <c r="S10" s="76">
        <f t="shared" si="1"/>
        <v>1644.4803482021575</v>
      </c>
      <c r="T10" s="76">
        <f t="shared" si="1"/>
        <v>1644.1712440082842</v>
      </c>
      <c r="U10" s="76">
        <f t="shared" si="1"/>
        <v>1652.2601554859939</v>
      </c>
      <c r="V10" s="76">
        <f t="shared" si="1"/>
        <v>17393.553821380538</v>
      </c>
      <c r="W10" s="75">
        <f t="shared" si="1"/>
        <v>17390.284447904338</v>
      </c>
      <c r="X10" s="75">
        <f t="shared" si="1"/>
        <v>17475.840299816911</v>
      </c>
      <c r="Y10" s="75">
        <f t="shared" si="1"/>
        <v>6480.0384987542984</v>
      </c>
      <c r="Z10" s="75">
        <f t="shared" si="1"/>
        <v>6443.5456735252428</v>
      </c>
      <c r="AA10" s="75">
        <f t="shared" si="1"/>
        <v>6477.249373838893</v>
      </c>
      <c r="AB10" s="75">
        <f t="shared" si="1"/>
        <v>6457.2494102681449</v>
      </c>
      <c r="AC10" s="75">
        <f t="shared" si="1"/>
        <v>66424.920017727694</v>
      </c>
      <c r="AD10" s="75">
        <f t="shared" si="1"/>
        <v>66772.363135394116</v>
      </c>
      <c r="AE10" s="75">
        <f t="shared" si="1"/>
        <v>22667.323500522609</v>
      </c>
      <c r="AF10" s="5">
        <f t="shared" si="1"/>
        <v>22695.550804661052</v>
      </c>
      <c r="AG10" s="5">
        <f t="shared" si="1"/>
        <v>22586.608857715131</v>
      </c>
      <c r="AH10" s="5">
        <f t="shared" si="1"/>
        <v>237262.22016896182</v>
      </c>
      <c r="AI10" s="5">
        <f t="shared" si="1"/>
        <v>237557.679526972</v>
      </c>
      <c r="AJ10" s="5">
        <f t="shared" si="1"/>
        <v>1540.6409562718495</v>
      </c>
      <c r="AK10" s="5">
        <f t="shared" si="1"/>
        <v>1540.6409562718495</v>
      </c>
      <c r="AL10" s="5">
        <f t="shared" si="1"/>
        <v>1541.5677571311403</v>
      </c>
      <c r="AM10" s="5">
        <f t="shared" si="1"/>
        <v>1541.5677571311403</v>
      </c>
      <c r="AN10" s="5">
        <f t="shared" si="1"/>
        <v>1552.54560282126</v>
      </c>
      <c r="AO10" s="5">
        <f t="shared" si="1"/>
        <v>1552.54560282126</v>
      </c>
      <c r="AP10" s="5">
        <f t="shared" si="1"/>
        <v>17120.064116777692</v>
      </c>
      <c r="AQ10" s="5">
        <f t="shared" si="1"/>
        <v>17120.064116777692</v>
      </c>
      <c r="AR10" s="5">
        <f t="shared" si="1"/>
        <v>17130.363005736832</v>
      </c>
      <c r="AS10" s="5">
        <f t="shared" si="1"/>
        <v>17130.363005736832</v>
      </c>
      <c r="AT10" s="5">
        <f t="shared" si="1"/>
        <v>17252.35211768005</v>
      </c>
      <c r="AU10" s="5">
        <f t="shared" si="1"/>
        <v>17252.35211768005</v>
      </c>
      <c r="AV10" s="5">
        <f t="shared" si="1"/>
        <v>23766.0408672749</v>
      </c>
      <c r="AW10" s="5">
        <f t="shared" si="1"/>
        <v>23766.0408672749</v>
      </c>
      <c r="AX10" s="5">
        <f t="shared" si="1"/>
        <v>23712.445711766264</v>
      </c>
      <c r="AY10" s="5">
        <f t="shared" si="1"/>
        <v>23712.445711766264</v>
      </c>
      <c r="AZ10" s="5">
        <f t="shared" si="1"/>
        <v>23553.707173920127</v>
      </c>
      <c r="BA10" s="5">
        <f t="shared" si="1"/>
        <v>23553.707173920127</v>
      </c>
      <c r="BB10" s="5">
        <f t="shared" si="1"/>
        <v>253228.80202338824</v>
      </c>
      <c r="BC10" s="5">
        <f t="shared" si="1"/>
        <v>253228.80202338824</v>
      </c>
      <c r="BD10" s="76">
        <f t="shared" si="1"/>
        <v>252657.74195076176</v>
      </c>
      <c r="BE10" s="76">
        <f t="shared" si="1"/>
        <v>252657.74195076176</v>
      </c>
      <c r="BF10" s="76">
        <f t="shared" si="1"/>
        <v>250966.37189892147</v>
      </c>
      <c r="BG10" s="76">
        <f t="shared" si="1"/>
        <v>250966.37189892147</v>
      </c>
      <c r="BH10" s="76">
        <f t="shared" si="1"/>
        <v>91865.276339961594</v>
      </c>
      <c r="BI10" s="76">
        <f t="shared" si="1"/>
        <v>91865.276339961594</v>
      </c>
      <c r="BJ10" s="76">
        <f t="shared" si="1"/>
        <v>91872.723599483026</v>
      </c>
      <c r="BK10" s="76">
        <f t="shared" si="1"/>
        <v>91872.723599483026</v>
      </c>
      <c r="BL10" s="76">
        <f t="shared" si="1"/>
        <v>964245.38973964308</v>
      </c>
      <c r="BM10" s="76">
        <f t="shared" si="1"/>
        <v>964245.38973964308</v>
      </c>
      <c r="BN10" s="76">
        <f t="shared" si="1"/>
        <v>964323.5584008157</v>
      </c>
      <c r="BO10" s="76">
        <f t="shared" si="1"/>
        <v>964323.5584008157</v>
      </c>
    </row>
    <row r="11" spans="1:67">
      <c r="B11" s="101"/>
      <c r="C11" s="5" t="s">
        <v>15</v>
      </c>
      <c r="D11" s="9" t="s">
        <v>155</v>
      </c>
      <c r="E11" s="12" t="str">
        <f>IF(E115&lt;='Speed and Load result'!$D$3,"No","OK")</f>
        <v>No</v>
      </c>
      <c r="F11" s="12" t="str">
        <f>IF(F115&lt;='Speed and Load result'!$D$3,"No","OK")</f>
        <v>No</v>
      </c>
      <c r="G11" s="12" t="str">
        <f>IF(G115&lt;='Speed and Load result'!$D$3,"No","OK")</f>
        <v>No</v>
      </c>
      <c r="H11" s="12" t="str">
        <f>IF(H115&lt;='Speed and Load result'!$D$3,"No","OK")</f>
        <v>No</v>
      </c>
      <c r="I11" s="12" t="str">
        <f>IF(I115&lt;='Speed and Load result'!$D$3,"No","OK")</f>
        <v>No</v>
      </c>
      <c r="J11" s="12" t="str">
        <f>IF(J115&lt;='Speed and Load result'!$D$3,"No","OK")</f>
        <v>No</v>
      </c>
      <c r="K11" s="12" t="str">
        <f>IF(K115&lt;='Speed and Load result'!$D$3,"No","OK")</f>
        <v>No</v>
      </c>
      <c r="L11" s="12" t="str">
        <f>IF(L115&lt;='Speed and Load result'!$D$3,"No","OK")</f>
        <v>No</v>
      </c>
      <c r="M11" s="12" t="str">
        <f>IF(M115&lt;='Speed and Load result'!$D$3,"No","OK")</f>
        <v>No</v>
      </c>
      <c r="N11" s="12" t="str">
        <f>IF(N115&lt;='Speed and Load result'!$D$3,"No","OK")</f>
        <v>OK</v>
      </c>
      <c r="O11" s="12" t="str">
        <f>IF(O115&lt;='Speed and Load result'!$D$3,"No","OK")</f>
        <v>OK</v>
      </c>
      <c r="P11" s="12" t="str">
        <f>IF(P115&lt;='Speed and Load result'!$D$3,"No","OK")</f>
        <v>OK</v>
      </c>
      <c r="Q11" s="12" t="str">
        <f>IF(Q115&lt;='Speed and Load result'!$D$3,"No","OK")</f>
        <v>No</v>
      </c>
      <c r="R11" s="12" t="str">
        <f>IF(R115&lt;='Speed and Load result'!$D$3,"No","OK")</f>
        <v>No</v>
      </c>
      <c r="S11" s="12" t="str">
        <f>IF(S115&lt;='Speed and Load result'!$D$3,"No","OK")</f>
        <v>No</v>
      </c>
      <c r="T11" s="12" t="str">
        <f>IF(T115&lt;='Speed and Load result'!$D$3,"No","OK")</f>
        <v>OK</v>
      </c>
      <c r="U11" s="12" t="str">
        <f>IF(U115&lt;='Speed and Load result'!$D$3,"No","OK")</f>
        <v>OK</v>
      </c>
      <c r="V11" s="12" t="str">
        <f>IF(V115&lt;='Speed and Load result'!$D$3,"No","OK")</f>
        <v>No</v>
      </c>
      <c r="W11" s="12" t="str">
        <f>IF(W115&lt;='Speed and Load result'!$D$3,"No","OK")</f>
        <v>OK</v>
      </c>
      <c r="X11" s="12" t="str">
        <f>IF(X115&lt;='Speed and Load result'!$D$3,"No","OK")</f>
        <v>OK</v>
      </c>
      <c r="Y11" s="12" t="str">
        <f>IF(Y115&lt;='Speed and Load result'!$D$3,"No","OK")</f>
        <v>No</v>
      </c>
      <c r="Z11" s="12" t="str">
        <f>IF(Z115&lt;='Speed and Load result'!$D$3,"No","OK")</f>
        <v>OK</v>
      </c>
      <c r="AA11" s="12" t="str">
        <f>IF(AA115&lt;='Speed and Load result'!$D$3,"No","OK")</f>
        <v>OK</v>
      </c>
      <c r="AB11" s="12" t="str">
        <f>IF(AB115&lt;='Speed and Load result'!$D$3,"No","OK")</f>
        <v>OK</v>
      </c>
      <c r="AC11" s="12" t="str">
        <f>IF(AC115&lt;='Speed and Load result'!$D$3,"No","OK")</f>
        <v>OK</v>
      </c>
      <c r="AD11" s="12" t="str">
        <f>IF(AD115&lt;='Speed and Load result'!$D$3,"No","OK")</f>
        <v>OK</v>
      </c>
      <c r="AE11" s="12" t="str">
        <f>IF(AE115&lt;='Speed and Load result'!$D$3,"No","OK")</f>
        <v>OK</v>
      </c>
      <c r="AF11" s="12" t="str">
        <f>IF(AF115&lt;='Speed and Load result'!$D$3,"No","OK")</f>
        <v>OK</v>
      </c>
      <c r="AG11" s="12" t="str">
        <f>IF(AG115&lt;='Speed and Load result'!$D$3,"No","OK")</f>
        <v>OK</v>
      </c>
      <c r="AH11" s="12" t="str">
        <f>IF(AH115&lt;='Speed and Load result'!$D$3,"No","OK")</f>
        <v>OK</v>
      </c>
      <c r="AI11" s="12" t="str">
        <f>IF(AI115&lt;='Speed and Load result'!$D$3,"No","OK")</f>
        <v>OK</v>
      </c>
      <c r="AJ11" s="12" t="str">
        <f>IF(AJ115&lt;='Speed and Load result'!$D$3,"No","OK")</f>
        <v>No</v>
      </c>
      <c r="AK11" s="12" t="str">
        <f>IF(AK115&lt;='Speed and Load result'!$D$3,"No","OK")</f>
        <v>No</v>
      </c>
      <c r="AL11" s="12" t="str">
        <f>IF(AL115&lt;='Speed and Load result'!$D$3,"No","OK")</f>
        <v>No</v>
      </c>
      <c r="AM11" s="12" t="str">
        <f>IF(AM115&lt;='Speed and Load result'!$D$3,"No","OK")</f>
        <v>No</v>
      </c>
      <c r="AN11" s="12" t="str">
        <f>IF(AN115&lt;='Speed and Load result'!$D$3,"No","OK")</f>
        <v>No</v>
      </c>
      <c r="AO11" s="12" t="str">
        <f>IF(AO115&lt;='Speed and Load result'!$D$3,"No","OK")</f>
        <v>No</v>
      </c>
      <c r="AP11" s="12" t="str">
        <f>IF(AP115&lt;='Speed and Load result'!$D$3,"No","OK")</f>
        <v>No</v>
      </c>
      <c r="AQ11" s="12" t="str">
        <f>IF(AQ115&lt;='Speed and Load result'!$D$3,"No","OK")</f>
        <v>No</v>
      </c>
      <c r="AR11" s="12" t="str">
        <f>IF(AR115&lt;='Speed and Load result'!$D$3,"No","OK")</f>
        <v>No</v>
      </c>
      <c r="AS11" s="12" t="str">
        <f>IF(AS115&lt;='Speed and Load result'!$D$3,"No","OK")</f>
        <v>No</v>
      </c>
      <c r="AT11" s="12" t="str">
        <f>IF(AT115&lt;='Speed and Load result'!$D$3,"No","OK")</f>
        <v>No</v>
      </c>
      <c r="AU11" s="12" t="str">
        <f>IF(AU115&lt;='Speed and Load result'!$D$3,"No","OK")</f>
        <v>No</v>
      </c>
      <c r="AV11" s="12" t="str">
        <f>IF(AV115&lt;='Speed and Load result'!$D$3,"No","OK")</f>
        <v>No</v>
      </c>
      <c r="AW11" s="12" t="str">
        <f>IF(AW115&lt;='Speed and Load result'!$D$3,"No","OK")</f>
        <v>No</v>
      </c>
      <c r="AX11" s="12" t="str">
        <f>IF(AX115&lt;='Speed and Load result'!$D$3,"No","OK")</f>
        <v>OK</v>
      </c>
      <c r="AY11" s="12" t="str">
        <f>IF(AY115&lt;='Speed and Load result'!$D$3,"No","OK")</f>
        <v>OK</v>
      </c>
      <c r="AZ11" s="12" t="str">
        <f>IF(AZ115&lt;='Speed and Load result'!$D$3,"No","OK")</f>
        <v>OK</v>
      </c>
      <c r="BA11" s="12" t="str">
        <f>IF(BA115&lt;='Speed and Load result'!$D$3,"No","OK")</f>
        <v>OK</v>
      </c>
      <c r="BB11" s="12" t="str">
        <f>IF(BB115&lt;='Speed and Load result'!$D$3,"No","OK")</f>
        <v>No</v>
      </c>
      <c r="BC11" s="12" t="str">
        <f>IF(BC115&lt;='Speed and Load result'!$D$3,"No","OK")</f>
        <v>No</v>
      </c>
      <c r="BD11" s="12" t="str">
        <f>IF(BD115&lt;='Speed and Load result'!$D$3,"No","OK")</f>
        <v>OK</v>
      </c>
      <c r="BE11" s="12" t="str">
        <f>IF(BE115&lt;='Speed and Load result'!$D$3,"No","OK")</f>
        <v>OK</v>
      </c>
      <c r="BF11" s="12" t="str">
        <f>IF(BF115&lt;='Speed and Load result'!$D$3,"No","OK")</f>
        <v>OK</v>
      </c>
      <c r="BG11" s="12" t="str">
        <f>IF(BG115&lt;='Speed and Load result'!$D$3,"No","OK")</f>
        <v>OK</v>
      </c>
      <c r="BH11" s="12" t="str">
        <f>IF(BH115&lt;='Speed and Load result'!$D$3,"No","OK")</f>
        <v>OK</v>
      </c>
      <c r="BI11" s="12" t="str">
        <f>IF(BI115&lt;='Speed and Load result'!$D$3,"No","OK")</f>
        <v>OK</v>
      </c>
      <c r="BJ11" s="12" t="str">
        <f>IF(BJ115&lt;='Speed and Load result'!$D$3,"No","OK")</f>
        <v>OK</v>
      </c>
      <c r="BK11" s="12" t="str">
        <f>IF(BK115&lt;='Speed and Load result'!$D$3,"No","OK")</f>
        <v>OK</v>
      </c>
      <c r="BL11" s="12" t="str">
        <f>IF(BL115&lt;='Speed and Load result'!$D$3,"No","OK")</f>
        <v>OK</v>
      </c>
      <c r="BM11" s="12" t="str">
        <f>IF(BM115&lt;='Speed and Load result'!$D$3,"No","OK")</f>
        <v>OK</v>
      </c>
      <c r="BN11" s="12" t="str">
        <f>IF(BN115&lt;='Speed and Load result'!$D$3,"No","OK")</f>
        <v>OK</v>
      </c>
      <c r="BO11" s="12" t="str">
        <f>IF(BO115&lt;='Speed and Load result'!$D$3,"No","OK")</f>
        <v>OK</v>
      </c>
    </row>
    <row r="12" spans="1:67">
      <c r="B12" s="101"/>
      <c r="C12" s="5" t="s">
        <v>17</v>
      </c>
      <c r="D12" s="9" t="s">
        <v>158</v>
      </c>
      <c r="E12" s="12" t="str">
        <f t="shared" ref="E12:AJ12" si="2">IF(E11="No","-",IF(E164&lt;=0,"No","OK"))</f>
        <v>-</v>
      </c>
      <c r="F12" s="12" t="str">
        <f t="shared" si="2"/>
        <v>-</v>
      </c>
      <c r="G12" s="12" t="str">
        <f t="shared" si="2"/>
        <v>-</v>
      </c>
      <c r="H12" s="12" t="str">
        <f t="shared" si="2"/>
        <v>-</v>
      </c>
      <c r="I12" s="12" t="str">
        <f t="shared" si="2"/>
        <v>-</v>
      </c>
      <c r="J12" s="12" t="str">
        <f t="shared" si="2"/>
        <v>-</v>
      </c>
      <c r="K12" s="12" t="str">
        <f t="shared" si="2"/>
        <v>-</v>
      </c>
      <c r="L12" s="12" t="str">
        <f t="shared" si="2"/>
        <v>-</v>
      </c>
      <c r="M12" s="12" t="str">
        <f t="shared" si="2"/>
        <v>-</v>
      </c>
      <c r="N12" s="12" t="str">
        <f t="shared" si="2"/>
        <v>OK</v>
      </c>
      <c r="O12" s="12" t="str">
        <f t="shared" si="2"/>
        <v>OK</v>
      </c>
      <c r="P12" s="12" t="str">
        <f t="shared" si="2"/>
        <v>OK</v>
      </c>
      <c r="Q12" s="12" t="str">
        <f t="shared" si="2"/>
        <v>-</v>
      </c>
      <c r="R12" s="12" t="str">
        <f t="shared" si="2"/>
        <v>-</v>
      </c>
      <c r="S12" s="12" t="str">
        <f t="shared" si="2"/>
        <v>-</v>
      </c>
      <c r="T12" s="12" t="str">
        <f t="shared" si="2"/>
        <v>OK</v>
      </c>
      <c r="U12" s="12" t="str">
        <f t="shared" si="2"/>
        <v>OK</v>
      </c>
      <c r="V12" s="12" t="str">
        <f t="shared" si="2"/>
        <v>-</v>
      </c>
      <c r="W12" s="12" t="str">
        <f t="shared" si="2"/>
        <v>OK</v>
      </c>
      <c r="X12" s="12" t="str">
        <f t="shared" si="2"/>
        <v>OK</v>
      </c>
      <c r="Y12" s="12" t="str">
        <f t="shared" si="2"/>
        <v>-</v>
      </c>
      <c r="Z12" s="12" t="str">
        <f t="shared" si="2"/>
        <v>OK</v>
      </c>
      <c r="AA12" s="12" t="str">
        <f t="shared" si="2"/>
        <v>OK</v>
      </c>
      <c r="AB12" s="12" t="str">
        <f t="shared" si="2"/>
        <v>OK</v>
      </c>
      <c r="AC12" s="12" t="str">
        <f t="shared" si="2"/>
        <v>OK</v>
      </c>
      <c r="AD12" s="12" t="str">
        <f t="shared" si="2"/>
        <v>OK</v>
      </c>
      <c r="AE12" s="12" t="str">
        <f t="shared" si="2"/>
        <v>OK</v>
      </c>
      <c r="AF12" s="12" t="str">
        <f t="shared" si="2"/>
        <v>OK</v>
      </c>
      <c r="AG12" s="12" t="str">
        <f t="shared" si="2"/>
        <v>OK</v>
      </c>
      <c r="AH12" s="12" t="str">
        <f t="shared" si="2"/>
        <v>OK</v>
      </c>
      <c r="AI12" s="12" t="str">
        <f t="shared" si="2"/>
        <v>OK</v>
      </c>
      <c r="AJ12" s="12" t="str">
        <f t="shared" si="2"/>
        <v>-</v>
      </c>
      <c r="AK12" s="12" t="str">
        <f t="shared" ref="AK12:BO12" si="3">IF(AK11="No","-",IF(AK164&lt;=0,"No","OK"))</f>
        <v>-</v>
      </c>
      <c r="AL12" s="12" t="str">
        <f t="shared" si="3"/>
        <v>-</v>
      </c>
      <c r="AM12" s="12" t="str">
        <f t="shared" si="3"/>
        <v>-</v>
      </c>
      <c r="AN12" s="12" t="str">
        <f t="shared" si="3"/>
        <v>-</v>
      </c>
      <c r="AO12" s="12" t="str">
        <f t="shared" si="3"/>
        <v>-</v>
      </c>
      <c r="AP12" s="12" t="str">
        <f t="shared" si="3"/>
        <v>-</v>
      </c>
      <c r="AQ12" s="12" t="str">
        <f t="shared" si="3"/>
        <v>-</v>
      </c>
      <c r="AR12" s="12" t="str">
        <f t="shared" si="3"/>
        <v>-</v>
      </c>
      <c r="AS12" s="12" t="str">
        <f t="shared" si="3"/>
        <v>-</v>
      </c>
      <c r="AT12" s="12" t="str">
        <f t="shared" si="3"/>
        <v>-</v>
      </c>
      <c r="AU12" s="12" t="str">
        <f t="shared" si="3"/>
        <v>-</v>
      </c>
      <c r="AV12" s="12" t="str">
        <f t="shared" si="3"/>
        <v>-</v>
      </c>
      <c r="AW12" s="12" t="str">
        <f t="shared" si="3"/>
        <v>-</v>
      </c>
      <c r="AX12" s="12" t="str">
        <f t="shared" si="3"/>
        <v>OK</v>
      </c>
      <c r="AY12" s="12" t="str">
        <f t="shared" si="3"/>
        <v>OK</v>
      </c>
      <c r="AZ12" s="12" t="str">
        <f t="shared" si="3"/>
        <v>OK</v>
      </c>
      <c r="BA12" s="12" t="str">
        <f t="shared" si="3"/>
        <v>OK</v>
      </c>
      <c r="BB12" s="12" t="str">
        <f t="shared" si="3"/>
        <v>-</v>
      </c>
      <c r="BC12" s="12" t="str">
        <f t="shared" si="3"/>
        <v>-</v>
      </c>
      <c r="BD12" s="12" t="str">
        <f t="shared" si="3"/>
        <v>OK</v>
      </c>
      <c r="BE12" s="12" t="str">
        <f t="shared" si="3"/>
        <v>OK</v>
      </c>
      <c r="BF12" s="12" t="str">
        <f t="shared" si="3"/>
        <v>OK</v>
      </c>
      <c r="BG12" s="12" t="str">
        <f t="shared" si="3"/>
        <v>OK</v>
      </c>
      <c r="BH12" s="12" t="str">
        <f t="shared" si="3"/>
        <v>OK</v>
      </c>
      <c r="BI12" s="12" t="str">
        <f t="shared" si="3"/>
        <v>OK</v>
      </c>
      <c r="BJ12" s="12" t="str">
        <f t="shared" si="3"/>
        <v>OK</v>
      </c>
      <c r="BK12" s="12" t="str">
        <f t="shared" si="3"/>
        <v>OK</v>
      </c>
      <c r="BL12" s="12" t="str">
        <f t="shared" si="3"/>
        <v>OK</v>
      </c>
      <c r="BM12" s="12" t="str">
        <f t="shared" si="3"/>
        <v>OK</v>
      </c>
      <c r="BN12" s="12" t="str">
        <f t="shared" si="3"/>
        <v>OK</v>
      </c>
      <c r="BO12" s="12" t="str">
        <f t="shared" si="3"/>
        <v>OK</v>
      </c>
    </row>
    <row r="13" spans="1:67">
      <c r="B13" s="101"/>
      <c r="C13" s="5" t="s">
        <v>18</v>
      </c>
      <c r="D13" s="9" t="s">
        <v>234</v>
      </c>
      <c r="E13" s="12" t="str">
        <f>IF(E203&gt;E190,"OK","No")</f>
        <v>OK</v>
      </c>
      <c r="F13" s="12" t="str">
        <f t="shared" ref="F13:BO13" si="4">IF(F203&gt;F190,"OK","No")</f>
        <v>OK</v>
      </c>
      <c r="G13" s="12" t="str">
        <f t="shared" si="4"/>
        <v>OK</v>
      </c>
      <c r="H13" s="12" t="str">
        <f t="shared" si="4"/>
        <v>OK</v>
      </c>
      <c r="I13" s="12" t="str">
        <f t="shared" si="4"/>
        <v>OK</v>
      </c>
      <c r="J13" s="12" t="str">
        <f t="shared" si="4"/>
        <v>OK</v>
      </c>
      <c r="K13" s="12" t="str">
        <f t="shared" si="4"/>
        <v>OK</v>
      </c>
      <c r="L13" s="12" t="str">
        <f t="shared" si="4"/>
        <v>OK</v>
      </c>
      <c r="M13" s="12" t="str">
        <f t="shared" si="4"/>
        <v>OK</v>
      </c>
      <c r="N13" s="12" t="str">
        <f t="shared" si="4"/>
        <v>OK</v>
      </c>
      <c r="O13" s="12" t="str">
        <f t="shared" si="4"/>
        <v>OK</v>
      </c>
      <c r="P13" s="12" t="str">
        <f t="shared" si="4"/>
        <v>OK</v>
      </c>
      <c r="Q13" s="12" t="str">
        <f t="shared" si="4"/>
        <v>OK</v>
      </c>
      <c r="R13" s="12" t="str">
        <f t="shared" si="4"/>
        <v>OK</v>
      </c>
      <c r="S13" s="12" t="str">
        <f t="shared" si="4"/>
        <v>OK</v>
      </c>
      <c r="T13" s="12" t="str">
        <f t="shared" si="4"/>
        <v>OK</v>
      </c>
      <c r="U13" s="12" t="str">
        <f t="shared" si="4"/>
        <v>OK</v>
      </c>
      <c r="V13" s="12" t="str">
        <f t="shared" si="4"/>
        <v>OK</v>
      </c>
      <c r="W13" s="12" t="str">
        <f t="shared" si="4"/>
        <v>OK</v>
      </c>
      <c r="X13" s="12" t="str">
        <f t="shared" si="4"/>
        <v>OK</v>
      </c>
      <c r="Y13" s="12" t="str">
        <f t="shared" si="4"/>
        <v>OK</v>
      </c>
      <c r="Z13" s="12" t="str">
        <f t="shared" si="4"/>
        <v>OK</v>
      </c>
      <c r="AA13" s="12" t="str">
        <f t="shared" si="4"/>
        <v>OK</v>
      </c>
      <c r="AB13" s="12" t="str">
        <f t="shared" si="4"/>
        <v>OK</v>
      </c>
      <c r="AC13" s="12" t="str">
        <f t="shared" si="4"/>
        <v>OK</v>
      </c>
      <c r="AD13" s="12" t="str">
        <f t="shared" si="4"/>
        <v>OK</v>
      </c>
      <c r="AE13" s="12" t="str">
        <f t="shared" si="4"/>
        <v>OK</v>
      </c>
      <c r="AF13" s="12" t="str">
        <f t="shared" si="4"/>
        <v>OK</v>
      </c>
      <c r="AG13" s="12" t="str">
        <f t="shared" si="4"/>
        <v>OK</v>
      </c>
      <c r="AH13" s="12" t="str">
        <f t="shared" si="4"/>
        <v>OK</v>
      </c>
      <c r="AI13" s="12" t="str">
        <f t="shared" si="4"/>
        <v>OK</v>
      </c>
      <c r="AJ13" s="12" t="str">
        <f t="shared" si="4"/>
        <v>OK</v>
      </c>
      <c r="AK13" s="12" t="str">
        <f t="shared" si="4"/>
        <v>OK</v>
      </c>
      <c r="AL13" s="12" t="str">
        <f t="shared" si="4"/>
        <v>OK</v>
      </c>
      <c r="AM13" s="12" t="str">
        <f t="shared" si="4"/>
        <v>OK</v>
      </c>
      <c r="AN13" s="12" t="str">
        <f t="shared" si="4"/>
        <v>OK</v>
      </c>
      <c r="AO13" s="12" t="str">
        <f t="shared" si="4"/>
        <v>OK</v>
      </c>
      <c r="AP13" s="12" t="str">
        <f t="shared" si="4"/>
        <v>OK</v>
      </c>
      <c r="AQ13" s="12" t="str">
        <f t="shared" si="4"/>
        <v>OK</v>
      </c>
      <c r="AR13" s="12" t="str">
        <f t="shared" si="4"/>
        <v>OK</v>
      </c>
      <c r="AS13" s="12" t="str">
        <f t="shared" si="4"/>
        <v>OK</v>
      </c>
      <c r="AT13" s="12" t="str">
        <f t="shared" si="4"/>
        <v>OK</v>
      </c>
      <c r="AU13" s="12" t="str">
        <f t="shared" si="4"/>
        <v>OK</v>
      </c>
      <c r="AV13" s="12" t="str">
        <f t="shared" si="4"/>
        <v>OK</v>
      </c>
      <c r="AW13" s="12" t="str">
        <f t="shared" si="4"/>
        <v>OK</v>
      </c>
      <c r="AX13" s="12" t="str">
        <f t="shared" si="4"/>
        <v>OK</v>
      </c>
      <c r="AY13" s="12" t="str">
        <f t="shared" si="4"/>
        <v>OK</v>
      </c>
      <c r="AZ13" s="12" t="str">
        <f t="shared" si="4"/>
        <v>OK</v>
      </c>
      <c r="BA13" s="12" t="str">
        <f t="shared" si="4"/>
        <v>OK</v>
      </c>
      <c r="BB13" s="12" t="str">
        <f t="shared" si="4"/>
        <v>OK</v>
      </c>
      <c r="BC13" s="12" t="str">
        <f t="shared" si="4"/>
        <v>OK</v>
      </c>
      <c r="BD13" s="12" t="str">
        <f t="shared" si="4"/>
        <v>OK</v>
      </c>
      <c r="BE13" s="12" t="str">
        <f t="shared" si="4"/>
        <v>OK</v>
      </c>
      <c r="BF13" s="12" t="str">
        <f t="shared" si="4"/>
        <v>OK</v>
      </c>
      <c r="BG13" s="12" t="str">
        <f t="shared" si="4"/>
        <v>OK</v>
      </c>
      <c r="BH13" s="12" t="str">
        <f t="shared" si="4"/>
        <v>OK</v>
      </c>
      <c r="BI13" s="12" t="str">
        <f t="shared" si="4"/>
        <v>OK</v>
      </c>
      <c r="BJ13" s="12" t="str">
        <f t="shared" si="4"/>
        <v>OK</v>
      </c>
      <c r="BK13" s="12" t="str">
        <f t="shared" si="4"/>
        <v>OK</v>
      </c>
      <c r="BL13" s="12" t="str">
        <f t="shared" si="4"/>
        <v>OK</v>
      </c>
      <c r="BM13" s="12" t="str">
        <f t="shared" si="4"/>
        <v>OK</v>
      </c>
      <c r="BN13" s="12" t="str">
        <f t="shared" si="4"/>
        <v>OK</v>
      </c>
      <c r="BO13" s="12" t="str">
        <f t="shared" si="4"/>
        <v>OK</v>
      </c>
    </row>
    <row r="14" spans="1:67">
      <c r="B14" s="101"/>
      <c r="C14" s="5" t="s">
        <v>19</v>
      </c>
      <c r="D14" s="9" t="s">
        <v>235</v>
      </c>
      <c r="E14" s="12" t="str">
        <f>IF(E204&gt;E190,"OK","No")</f>
        <v>No</v>
      </c>
      <c r="F14" s="12" t="str">
        <f t="shared" ref="F14:BO14" si="5">IF(F204&gt;F190,"OK","No")</f>
        <v>No</v>
      </c>
      <c r="G14" s="12" t="str">
        <f t="shared" si="5"/>
        <v>No</v>
      </c>
      <c r="H14" s="12" t="str">
        <f t="shared" si="5"/>
        <v>No</v>
      </c>
      <c r="I14" s="12" t="str">
        <f t="shared" si="5"/>
        <v>No</v>
      </c>
      <c r="J14" s="12" t="str">
        <f t="shared" si="5"/>
        <v>No</v>
      </c>
      <c r="K14" s="12" t="str">
        <f t="shared" si="5"/>
        <v>No</v>
      </c>
      <c r="L14" s="12" t="str">
        <f t="shared" si="5"/>
        <v>No</v>
      </c>
      <c r="M14" s="12" t="str">
        <f t="shared" si="5"/>
        <v>OK</v>
      </c>
      <c r="N14" s="12" t="str">
        <f t="shared" si="5"/>
        <v>OK</v>
      </c>
      <c r="O14" s="12" t="str">
        <f t="shared" si="5"/>
        <v>OK</v>
      </c>
      <c r="P14" s="12" t="str">
        <f t="shared" si="5"/>
        <v>OK</v>
      </c>
      <c r="Q14" s="12" t="str">
        <f t="shared" si="5"/>
        <v>OK</v>
      </c>
      <c r="R14" s="12" t="str">
        <f t="shared" si="5"/>
        <v>OK</v>
      </c>
      <c r="S14" s="12" t="str">
        <f t="shared" si="5"/>
        <v>OK</v>
      </c>
      <c r="T14" s="12" t="str">
        <f t="shared" si="5"/>
        <v>OK</v>
      </c>
      <c r="U14" s="12" t="str">
        <f t="shared" si="5"/>
        <v>OK</v>
      </c>
      <c r="V14" s="12" t="str">
        <f t="shared" si="5"/>
        <v>OK</v>
      </c>
      <c r="W14" s="12" t="str">
        <f t="shared" si="5"/>
        <v>OK</v>
      </c>
      <c r="X14" s="12" t="str">
        <f t="shared" si="5"/>
        <v>OK</v>
      </c>
      <c r="Y14" s="12" t="str">
        <f t="shared" si="5"/>
        <v>OK</v>
      </c>
      <c r="Z14" s="12" t="str">
        <f t="shared" si="5"/>
        <v>OK</v>
      </c>
      <c r="AA14" s="12" t="str">
        <f t="shared" si="5"/>
        <v>OK</v>
      </c>
      <c r="AB14" s="12" t="str">
        <f t="shared" si="5"/>
        <v>OK</v>
      </c>
      <c r="AC14" s="12" t="str">
        <f t="shared" si="5"/>
        <v>OK</v>
      </c>
      <c r="AD14" s="12" t="str">
        <f t="shared" si="5"/>
        <v>OK</v>
      </c>
      <c r="AE14" s="12" t="str">
        <f t="shared" si="5"/>
        <v>OK</v>
      </c>
      <c r="AF14" s="12" t="str">
        <f t="shared" si="5"/>
        <v>OK</v>
      </c>
      <c r="AG14" s="12" t="str">
        <f t="shared" si="5"/>
        <v>OK</v>
      </c>
      <c r="AH14" s="12" t="str">
        <f t="shared" si="5"/>
        <v>OK</v>
      </c>
      <c r="AI14" s="12" t="str">
        <f t="shared" si="5"/>
        <v>OK</v>
      </c>
      <c r="AJ14" s="12" t="str">
        <f t="shared" si="5"/>
        <v>OK</v>
      </c>
      <c r="AK14" s="12" t="str">
        <f t="shared" si="5"/>
        <v>OK</v>
      </c>
      <c r="AL14" s="12" t="str">
        <f t="shared" si="5"/>
        <v>OK</v>
      </c>
      <c r="AM14" s="12" t="str">
        <f t="shared" si="5"/>
        <v>OK</v>
      </c>
      <c r="AN14" s="12" t="str">
        <f t="shared" si="5"/>
        <v>OK</v>
      </c>
      <c r="AO14" s="12" t="str">
        <f t="shared" si="5"/>
        <v>OK</v>
      </c>
      <c r="AP14" s="12" t="str">
        <f t="shared" si="5"/>
        <v>OK</v>
      </c>
      <c r="AQ14" s="12" t="str">
        <f t="shared" si="5"/>
        <v>OK</v>
      </c>
      <c r="AR14" s="12" t="str">
        <f t="shared" si="5"/>
        <v>OK</v>
      </c>
      <c r="AS14" s="12" t="str">
        <f t="shared" si="5"/>
        <v>OK</v>
      </c>
      <c r="AT14" s="12" t="str">
        <f t="shared" si="5"/>
        <v>OK</v>
      </c>
      <c r="AU14" s="12" t="str">
        <f t="shared" si="5"/>
        <v>OK</v>
      </c>
      <c r="AV14" s="12" t="str">
        <f t="shared" si="5"/>
        <v>OK</v>
      </c>
      <c r="AW14" s="12" t="str">
        <f t="shared" si="5"/>
        <v>OK</v>
      </c>
      <c r="AX14" s="12" t="str">
        <f t="shared" si="5"/>
        <v>OK</v>
      </c>
      <c r="AY14" s="12" t="str">
        <f t="shared" si="5"/>
        <v>OK</v>
      </c>
      <c r="AZ14" s="12" t="str">
        <f t="shared" si="5"/>
        <v>OK</v>
      </c>
      <c r="BA14" s="12" t="str">
        <f t="shared" si="5"/>
        <v>OK</v>
      </c>
      <c r="BB14" s="12" t="str">
        <f t="shared" si="5"/>
        <v>OK</v>
      </c>
      <c r="BC14" s="12" t="str">
        <f t="shared" si="5"/>
        <v>OK</v>
      </c>
      <c r="BD14" s="12" t="str">
        <f t="shared" si="5"/>
        <v>OK</v>
      </c>
      <c r="BE14" s="12" t="str">
        <f t="shared" si="5"/>
        <v>OK</v>
      </c>
      <c r="BF14" s="12" t="str">
        <f t="shared" si="5"/>
        <v>OK</v>
      </c>
      <c r="BG14" s="12" t="str">
        <f t="shared" si="5"/>
        <v>OK</v>
      </c>
      <c r="BH14" s="12" t="str">
        <f t="shared" si="5"/>
        <v>OK</v>
      </c>
      <c r="BI14" s="12" t="str">
        <f t="shared" si="5"/>
        <v>OK</v>
      </c>
      <c r="BJ14" s="12" t="str">
        <f t="shared" si="5"/>
        <v>OK</v>
      </c>
      <c r="BK14" s="12" t="str">
        <f t="shared" si="5"/>
        <v>OK</v>
      </c>
      <c r="BL14" s="12" t="str">
        <f t="shared" si="5"/>
        <v>OK</v>
      </c>
      <c r="BM14" s="12" t="str">
        <f t="shared" si="5"/>
        <v>OK</v>
      </c>
      <c r="BN14" s="12" t="str">
        <f t="shared" si="5"/>
        <v>OK</v>
      </c>
      <c r="BO14" s="12" t="str">
        <f t="shared" si="5"/>
        <v>OK</v>
      </c>
    </row>
    <row r="15" spans="1:67">
      <c r="B15" s="101"/>
      <c r="C15" s="5" t="s">
        <v>20</v>
      </c>
      <c r="D15" s="9" t="s">
        <v>236</v>
      </c>
      <c r="E15" s="12" t="str">
        <f>IF(E205&gt;E190,"OK","No")</f>
        <v>OK</v>
      </c>
      <c r="F15" s="12" t="str">
        <f t="shared" ref="F15:BO15" si="6">IF(F205&gt;F190,"OK","No")</f>
        <v>OK</v>
      </c>
      <c r="G15" s="12" t="str">
        <f t="shared" si="6"/>
        <v>OK</v>
      </c>
      <c r="H15" s="12" t="str">
        <f t="shared" si="6"/>
        <v>OK</v>
      </c>
      <c r="I15" s="12" t="str">
        <f t="shared" si="6"/>
        <v>OK</v>
      </c>
      <c r="J15" s="12" t="str">
        <f t="shared" si="6"/>
        <v>OK</v>
      </c>
      <c r="K15" s="12" t="str">
        <f t="shared" si="6"/>
        <v>OK</v>
      </c>
      <c r="L15" s="12" t="str">
        <f t="shared" si="6"/>
        <v>OK</v>
      </c>
      <c r="M15" s="12" t="str">
        <f t="shared" si="6"/>
        <v>OK</v>
      </c>
      <c r="N15" s="12" t="str">
        <f t="shared" si="6"/>
        <v>OK</v>
      </c>
      <c r="O15" s="12" t="str">
        <f t="shared" si="6"/>
        <v>OK</v>
      </c>
      <c r="P15" s="12" t="str">
        <f t="shared" si="6"/>
        <v>OK</v>
      </c>
      <c r="Q15" s="12" t="str">
        <f t="shared" si="6"/>
        <v>OK</v>
      </c>
      <c r="R15" s="12" t="str">
        <f t="shared" si="6"/>
        <v>OK</v>
      </c>
      <c r="S15" s="12" t="str">
        <f t="shared" si="6"/>
        <v>OK</v>
      </c>
      <c r="T15" s="12" t="str">
        <f t="shared" si="6"/>
        <v>OK</v>
      </c>
      <c r="U15" s="12" t="str">
        <f t="shared" si="6"/>
        <v>OK</v>
      </c>
      <c r="V15" s="12" t="str">
        <f t="shared" si="6"/>
        <v>OK</v>
      </c>
      <c r="W15" s="12" t="str">
        <f t="shared" si="6"/>
        <v>OK</v>
      </c>
      <c r="X15" s="12" t="str">
        <f t="shared" si="6"/>
        <v>OK</v>
      </c>
      <c r="Y15" s="12" t="str">
        <f t="shared" si="6"/>
        <v>OK</v>
      </c>
      <c r="Z15" s="12" t="str">
        <f t="shared" si="6"/>
        <v>OK</v>
      </c>
      <c r="AA15" s="12" t="str">
        <f t="shared" si="6"/>
        <v>OK</v>
      </c>
      <c r="AB15" s="12" t="str">
        <f t="shared" si="6"/>
        <v>OK</v>
      </c>
      <c r="AC15" s="12" t="str">
        <f t="shared" si="6"/>
        <v>OK</v>
      </c>
      <c r="AD15" s="12" t="str">
        <f t="shared" si="6"/>
        <v>OK</v>
      </c>
      <c r="AE15" s="12" t="str">
        <f t="shared" si="6"/>
        <v>OK</v>
      </c>
      <c r="AF15" s="12" t="str">
        <f t="shared" si="6"/>
        <v>OK</v>
      </c>
      <c r="AG15" s="12" t="str">
        <f t="shared" si="6"/>
        <v>OK</v>
      </c>
      <c r="AH15" s="12" t="str">
        <f t="shared" si="6"/>
        <v>OK</v>
      </c>
      <c r="AI15" s="12" t="str">
        <f t="shared" si="6"/>
        <v>OK</v>
      </c>
      <c r="AJ15" s="12" t="str">
        <f t="shared" si="6"/>
        <v>OK</v>
      </c>
      <c r="AK15" s="12" t="str">
        <f t="shared" si="6"/>
        <v>OK</v>
      </c>
      <c r="AL15" s="12" t="str">
        <f t="shared" si="6"/>
        <v>OK</v>
      </c>
      <c r="AM15" s="12" t="str">
        <f t="shared" si="6"/>
        <v>OK</v>
      </c>
      <c r="AN15" s="12" t="str">
        <f t="shared" si="6"/>
        <v>OK</v>
      </c>
      <c r="AO15" s="12" t="str">
        <f t="shared" si="6"/>
        <v>OK</v>
      </c>
      <c r="AP15" s="12" t="str">
        <f t="shared" si="6"/>
        <v>OK</v>
      </c>
      <c r="AQ15" s="12" t="str">
        <f t="shared" si="6"/>
        <v>OK</v>
      </c>
      <c r="AR15" s="12" t="str">
        <f t="shared" si="6"/>
        <v>OK</v>
      </c>
      <c r="AS15" s="12" t="str">
        <f t="shared" si="6"/>
        <v>OK</v>
      </c>
      <c r="AT15" s="12" t="str">
        <f t="shared" si="6"/>
        <v>OK</v>
      </c>
      <c r="AU15" s="12" t="str">
        <f t="shared" si="6"/>
        <v>OK</v>
      </c>
      <c r="AV15" s="12" t="str">
        <f t="shared" si="6"/>
        <v>OK</v>
      </c>
      <c r="AW15" s="12" t="str">
        <f t="shared" si="6"/>
        <v>OK</v>
      </c>
      <c r="AX15" s="12" t="str">
        <f t="shared" si="6"/>
        <v>OK</v>
      </c>
      <c r="AY15" s="12" t="str">
        <f t="shared" si="6"/>
        <v>OK</v>
      </c>
      <c r="AZ15" s="12" t="str">
        <f t="shared" si="6"/>
        <v>OK</v>
      </c>
      <c r="BA15" s="12" t="str">
        <f t="shared" si="6"/>
        <v>OK</v>
      </c>
      <c r="BB15" s="12" t="str">
        <f t="shared" si="6"/>
        <v>OK</v>
      </c>
      <c r="BC15" s="12" t="str">
        <f t="shared" si="6"/>
        <v>OK</v>
      </c>
      <c r="BD15" s="12" t="str">
        <f t="shared" si="6"/>
        <v>OK</v>
      </c>
      <c r="BE15" s="12" t="str">
        <f t="shared" si="6"/>
        <v>OK</v>
      </c>
      <c r="BF15" s="12" t="str">
        <f t="shared" si="6"/>
        <v>OK</v>
      </c>
      <c r="BG15" s="12" t="str">
        <f t="shared" si="6"/>
        <v>OK</v>
      </c>
      <c r="BH15" s="12" t="str">
        <f t="shared" si="6"/>
        <v>OK</v>
      </c>
      <c r="BI15" s="12" t="str">
        <f t="shared" si="6"/>
        <v>OK</v>
      </c>
      <c r="BJ15" s="12" t="str">
        <f t="shared" si="6"/>
        <v>OK</v>
      </c>
      <c r="BK15" s="12" t="str">
        <f t="shared" si="6"/>
        <v>OK</v>
      </c>
      <c r="BL15" s="12" t="str">
        <f t="shared" si="6"/>
        <v>OK</v>
      </c>
      <c r="BM15" s="12" t="str">
        <f t="shared" si="6"/>
        <v>OK</v>
      </c>
      <c r="BN15" s="12" t="str">
        <f t="shared" si="6"/>
        <v>OK</v>
      </c>
      <c r="BO15" s="12" t="str">
        <f t="shared" si="6"/>
        <v>OK</v>
      </c>
    </row>
    <row r="16" spans="1:67">
      <c r="B16" s="101"/>
      <c r="C16" s="5" t="s">
        <v>153</v>
      </c>
      <c r="D16" s="9" t="s">
        <v>239</v>
      </c>
      <c r="E16" s="12" t="str">
        <f>IF(E176/E259&gt;=3,"OK","No")</f>
        <v>OK</v>
      </c>
      <c r="F16" s="12" t="str">
        <f t="shared" ref="F16:BO16" si="7">IF(F176/F259&gt;=3,"OK","No")</f>
        <v>OK</v>
      </c>
      <c r="G16" s="12" t="str">
        <f t="shared" si="7"/>
        <v>OK</v>
      </c>
      <c r="H16" s="12" t="str">
        <f t="shared" si="7"/>
        <v>OK</v>
      </c>
      <c r="I16" s="12" t="str">
        <f t="shared" si="7"/>
        <v>OK</v>
      </c>
      <c r="J16" s="12" t="str">
        <f t="shared" si="7"/>
        <v>OK</v>
      </c>
      <c r="K16" s="12" t="str">
        <f t="shared" si="7"/>
        <v>OK</v>
      </c>
      <c r="L16" s="12" t="str">
        <f t="shared" si="7"/>
        <v>OK</v>
      </c>
      <c r="M16" s="12" t="str">
        <f t="shared" si="7"/>
        <v>OK</v>
      </c>
      <c r="N16" s="12" t="str">
        <f t="shared" si="7"/>
        <v>OK</v>
      </c>
      <c r="O16" s="12" t="str">
        <f t="shared" si="7"/>
        <v>OK</v>
      </c>
      <c r="P16" s="12" t="str">
        <f t="shared" si="7"/>
        <v>OK</v>
      </c>
      <c r="Q16" s="12" t="str">
        <f t="shared" si="7"/>
        <v>OK</v>
      </c>
      <c r="R16" s="12" t="str">
        <f t="shared" si="7"/>
        <v>OK</v>
      </c>
      <c r="S16" s="12" t="str">
        <f t="shared" si="7"/>
        <v>OK</v>
      </c>
      <c r="T16" s="12" t="str">
        <f t="shared" si="7"/>
        <v>OK</v>
      </c>
      <c r="U16" s="12" t="str">
        <f t="shared" si="7"/>
        <v>OK</v>
      </c>
      <c r="V16" s="12" t="str">
        <f t="shared" si="7"/>
        <v>OK</v>
      </c>
      <c r="W16" s="12" t="str">
        <f t="shared" si="7"/>
        <v>OK</v>
      </c>
      <c r="X16" s="12" t="str">
        <f t="shared" si="7"/>
        <v>OK</v>
      </c>
      <c r="Y16" s="12" t="str">
        <f t="shared" si="7"/>
        <v>OK</v>
      </c>
      <c r="Z16" s="12" t="str">
        <f t="shared" si="7"/>
        <v>OK</v>
      </c>
      <c r="AA16" s="12" t="str">
        <f t="shared" si="7"/>
        <v>OK</v>
      </c>
      <c r="AB16" s="12" t="str">
        <f t="shared" si="7"/>
        <v>OK</v>
      </c>
      <c r="AC16" s="12" t="str">
        <f t="shared" si="7"/>
        <v>OK</v>
      </c>
      <c r="AD16" s="12" t="str">
        <f t="shared" si="7"/>
        <v>OK</v>
      </c>
      <c r="AE16" s="12" t="str">
        <f t="shared" si="7"/>
        <v>OK</v>
      </c>
      <c r="AF16" s="12" t="str">
        <f t="shared" si="7"/>
        <v>OK</v>
      </c>
      <c r="AG16" s="12" t="str">
        <f t="shared" si="7"/>
        <v>OK</v>
      </c>
      <c r="AH16" s="12" t="str">
        <f t="shared" si="7"/>
        <v>OK</v>
      </c>
      <c r="AI16" s="12" t="str">
        <f t="shared" si="7"/>
        <v>OK</v>
      </c>
      <c r="AJ16" s="12" t="str">
        <f t="shared" si="7"/>
        <v>OK</v>
      </c>
      <c r="AK16" s="12" t="str">
        <f t="shared" si="7"/>
        <v>OK</v>
      </c>
      <c r="AL16" s="12" t="str">
        <f t="shared" si="7"/>
        <v>OK</v>
      </c>
      <c r="AM16" s="12" t="str">
        <f t="shared" si="7"/>
        <v>OK</v>
      </c>
      <c r="AN16" s="12" t="str">
        <f t="shared" si="7"/>
        <v>OK</v>
      </c>
      <c r="AO16" s="12" t="str">
        <f t="shared" si="7"/>
        <v>OK</v>
      </c>
      <c r="AP16" s="12" t="str">
        <f t="shared" si="7"/>
        <v>OK</v>
      </c>
      <c r="AQ16" s="12" t="str">
        <f t="shared" si="7"/>
        <v>OK</v>
      </c>
      <c r="AR16" s="12" t="str">
        <f t="shared" si="7"/>
        <v>OK</v>
      </c>
      <c r="AS16" s="12" t="str">
        <f t="shared" si="7"/>
        <v>OK</v>
      </c>
      <c r="AT16" s="12" t="str">
        <f t="shared" si="7"/>
        <v>OK</v>
      </c>
      <c r="AU16" s="12" t="str">
        <f t="shared" si="7"/>
        <v>OK</v>
      </c>
      <c r="AV16" s="12" t="str">
        <f t="shared" si="7"/>
        <v>OK</v>
      </c>
      <c r="AW16" s="12" t="str">
        <f t="shared" si="7"/>
        <v>OK</v>
      </c>
      <c r="AX16" s="12" t="str">
        <f t="shared" si="7"/>
        <v>OK</v>
      </c>
      <c r="AY16" s="12" t="str">
        <f t="shared" si="7"/>
        <v>OK</v>
      </c>
      <c r="AZ16" s="12" t="str">
        <f t="shared" si="7"/>
        <v>OK</v>
      </c>
      <c r="BA16" s="12" t="str">
        <f t="shared" si="7"/>
        <v>OK</v>
      </c>
      <c r="BB16" s="12" t="str">
        <f t="shared" si="7"/>
        <v>OK</v>
      </c>
      <c r="BC16" s="12" t="str">
        <f t="shared" si="7"/>
        <v>OK</v>
      </c>
      <c r="BD16" s="12" t="str">
        <f t="shared" si="7"/>
        <v>OK</v>
      </c>
      <c r="BE16" s="12" t="str">
        <f t="shared" si="7"/>
        <v>OK</v>
      </c>
      <c r="BF16" s="12" t="str">
        <f t="shared" si="7"/>
        <v>OK</v>
      </c>
      <c r="BG16" s="12" t="str">
        <f t="shared" si="7"/>
        <v>OK</v>
      </c>
      <c r="BH16" s="12" t="str">
        <f t="shared" si="7"/>
        <v>OK</v>
      </c>
      <c r="BI16" s="12" t="str">
        <f t="shared" si="7"/>
        <v>OK</v>
      </c>
      <c r="BJ16" s="12" t="str">
        <f t="shared" si="7"/>
        <v>OK</v>
      </c>
      <c r="BK16" s="12" t="str">
        <f t="shared" si="7"/>
        <v>OK</v>
      </c>
      <c r="BL16" s="12" t="str">
        <f t="shared" si="7"/>
        <v>OK</v>
      </c>
      <c r="BM16" s="12" t="str">
        <f t="shared" si="7"/>
        <v>OK</v>
      </c>
      <c r="BN16" s="12" t="str">
        <f t="shared" si="7"/>
        <v>OK</v>
      </c>
      <c r="BO16" s="12" t="str">
        <f t="shared" si="7"/>
        <v>OK</v>
      </c>
    </row>
    <row r="17" spans="2:67">
      <c r="B17" s="101"/>
      <c r="C17" s="5" t="s">
        <v>154</v>
      </c>
      <c r="D17" s="9" t="s">
        <v>240</v>
      </c>
      <c r="E17" s="12" t="str">
        <f>IF(E177/E256&gt;=3,"OK","No")</f>
        <v>No</v>
      </c>
      <c r="F17" s="12" t="str">
        <f t="shared" ref="F17:BO17" si="8">IF(F177/F256&gt;=3,"OK","No")</f>
        <v>No</v>
      </c>
      <c r="G17" s="12" t="str">
        <f t="shared" si="8"/>
        <v>No</v>
      </c>
      <c r="H17" s="12" t="str">
        <f t="shared" si="8"/>
        <v>No</v>
      </c>
      <c r="I17" s="12" t="str">
        <f t="shared" si="8"/>
        <v>No</v>
      </c>
      <c r="J17" s="12" t="str">
        <f t="shared" si="8"/>
        <v>No</v>
      </c>
      <c r="K17" s="12" t="str">
        <f t="shared" si="8"/>
        <v>No</v>
      </c>
      <c r="L17" s="12" t="str">
        <f t="shared" si="8"/>
        <v>No</v>
      </c>
      <c r="M17" s="12" t="str">
        <f t="shared" si="8"/>
        <v>OK</v>
      </c>
      <c r="N17" s="12" t="str">
        <f t="shared" si="8"/>
        <v>OK</v>
      </c>
      <c r="O17" s="12" t="str">
        <f t="shared" si="8"/>
        <v>No</v>
      </c>
      <c r="P17" s="12" t="str">
        <f t="shared" si="8"/>
        <v>No</v>
      </c>
      <c r="Q17" s="12" t="str">
        <f t="shared" si="8"/>
        <v>OK</v>
      </c>
      <c r="R17" s="12" t="str">
        <f t="shared" si="8"/>
        <v>OK</v>
      </c>
      <c r="S17" s="12" t="str">
        <f t="shared" si="8"/>
        <v>OK</v>
      </c>
      <c r="T17" s="12" t="str">
        <f t="shared" si="8"/>
        <v>OK</v>
      </c>
      <c r="U17" s="12" t="str">
        <f t="shared" si="8"/>
        <v>OK</v>
      </c>
      <c r="V17" s="12" t="str">
        <f t="shared" si="8"/>
        <v>OK</v>
      </c>
      <c r="W17" s="12" t="str">
        <f t="shared" si="8"/>
        <v>OK</v>
      </c>
      <c r="X17" s="12" t="str">
        <f t="shared" si="8"/>
        <v>OK</v>
      </c>
      <c r="Y17" s="12" t="str">
        <f t="shared" si="8"/>
        <v>OK</v>
      </c>
      <c r="Z17" s="12" t="str">
        <f t="shared" si="8"/>
        <v>OK</v>
      </c>
      <c r="AA17" s="12" t="str">
        <f t="shared" si="8"/>
        <v>OK</v>
      </c>
      <c r="AB17" s="12" t="str">
        <f t="shared" si="8"/>
        <v>OK</v>
      </c>
      <c r="AC17" s="12" t="str">
        <f t="shared" si="8"/>
        <v>OK</v>
      </c>
      <c r="AD17" s="12" t="str">
        <f t="shared" si="8"/>
        <v>OK</v>
      </c>
      <c r="AE17" s="12" t="str">
        <f t="shared" si="8"/>
        <v>OK</v>
      </c>
      <c r="AF17" s="12" t="str">
        <f t="shared" si="8"/>
        <v>OK</v>
      </c>
      <c r="AG17" s="12" t="str">
        <f t="shared" si="8"/>
        <v>OK</v>
      </c>
      <c r="AH17" s="12" t="str">
        <f t="shared" si="8"/>
        <v>OK</v>
      </c>
      <c r="AI17" s="12" t="str">
        <f t="shared" si="8"/>
        <v>OK</v>
      </c>
      <c r="AJ17" s="12" t="str">
        <f t="shared" si="8"/>
        <v>OK</v>
      </c>
      <c r="AK17" s="12" t="str">
        <f t="shared" si="8"/>
        <v>OK</v>
      </c>
      <c r="AL17" s="12" t="str">
        <f t="shared" si="8"/>
        <v>OK</v>
      </c>
      <c r="AM17" s="12" t="str">
        <f t="shared" si="8"/>
        <v>OK</v>
      </c>
      <c r="AN17" s="12" t="str">
        <f t="shared" si="8"/>
        <v>OK</v>
      </c>
      <c r="AO17" s="12" t="str">
        <f t="shared" si="8"/>
        <v>OK</v>
      </c>
      <c r="AP17" s="12" t="str">
        <f t="shared" si="8"/>
        <v>OK</v>
      </c>
      <c r="AQ17" s="12" t="str">
        <f t="shared" si="8"/>
        <v>OK</v>
      </c>
      <c r="AR17" s="12" t="str">
        <f t="shared" si="8"/>
        <v>OK</v>
      </c>
      <c r="AS17" s="12" t="str">
        <f t="shared" si="8"/>
        <v>OK</v>
      </c>
      <c r="AT17" s="12" t="str">
        <f t="shared" si="8"/>
        <v>OK</v>
      </c>
      <c r="AU17" s="12" t="str">
        <f t="shared" si="8"/>
        <v>OK</v>
      </c>
      <c r="AV17" s="12" t="str">
        <f t="shared" si="8"/>
        <v>OK</v>
      </c>
      <c r="AW17" s="12" t="str">
        <f t="shared" si="8"/>
        <v>OK</v>
      </c>
      <c r="AX17" s="12" t="str">
        <f t="shared" si="8"/>
        <v>OK</v>
      </c>
      <c r="AY17" s="12" t="str">
        <f t="shared" si="8"/>
        <v>OK</v>
      </c>
      <c r="AZ17" s="12" t="str">
        <f t="shared" si="8"/>
        <v>OK</v>
      </c>
      <c r="BA17" s="12" t="str">
        <f t="shared" si="8"/>
        <v>OK</v>
      </c>
      <c r="BB17" s="12" t="str">
        <f t="shared" si="8"/>
        <v>OK</v>
      </c>
      <c r="BC17" s="12" t="str">
        <f t="shared" si="8"/>
        <v>OK</v>
      </c>
      <c r="BD17" s="12" t="str">
        <f t="shared" si="8"/>
        <v>OK</v>
      </c>
      <c r="BE17" s="12" t="str">
        <f t="shared" si="8"/>
        <v>OK</v>
      </c>
      <c r="BF17" s="12" t="str">
        <f t="shared" si="8"/>
        <v>OK</v>
      </c>
      <c r="BG17" s="12" t="str">
        <f t="shared" si="8"/>
        <v>OK</v>
      </c>
      <c r="BH17" s="12" t="str">
        <f t="shared" si="8"/>
        <v>OK</v>
      </c>
      <c r="BI17" s="12" t="str">
        <f t="shared" si="8"/>
        <v>OK</v>
      </c>
      <c r="BJ17" s="12" t="str">
        <f t="shared" si="8"/>
        <v>OK</v>
      </c>
      <c r="BK17" s="12" t="str">
        <f t="shared" si="8"/>
        <v>OK</v>
      </c>
      <c r="BL17" s="12" t="str">
        <f t="shared" si="8"/>
        <v>OK</v>
      </c>
      <c r="BM17" s="12" t="str">
        <f t="shared" si="8"/>
        <v>OK</v>
      </c>
      <c r="BN17" s="12" t="str">
        <f t="shared" si="8"/>
        <v>OK</v>
      </c>
      <c r="BO17" s="12" t="str">
        <f t="shared" si="8"/>
        <v>OK</v>
      </c>
    </row>
    <row r="18" spans="2:67" s="77" customFormat="1" ht="13.5" thickBot="1">
      <c r="B18" s="101"/>
      <c r="C18" s="77" t="s">
        <v>150</v>
      </c>
      <c r="D18" s="78" t="s">
        <v>241</v>
      </c>
      <c r="E18" s="79" t="str">
        <f>IF(E182/E262&gt;=3,"OK","No")</f>
        <v>OK</v>
      </c>
      <c r="F18" s="79" t="str">
        <f t="shared" ref="F18:BO18" si="9">IF(F182/F262&gt;=3,"OK","No")</f>
        <v>OK</v>
      </c>
      <c r="G18" s="79" t="str">
        <f t="shared" si="9"/>
        <v>OK</v>
      </c>
      <c r="H18" s="79" t="str">
        <f t="shared" si="9"/>
        <v>OK</v>
      </c>
      <c r="I18" s="79" t="str">
        <f t="shared" si="9"/>
        <v>OK</v>
      </c>
      <c r="J18" s="79" t="str">
        <f t="shared" si="9"/>
        <v>OK</v>
      </c>
      <c r="K18" s="79" t="str">
        <f t="shared" si="9"/>
        <v>OK</v>
      </c>
      <c r="L18" s="79" t="str">
        <f t="shared" si="9"/>
        <v>OK</v>
      </c>
      <c r="M18" s="79" t="str">
        <f t="shared" si="9"/>
        <v>OK</v>
      </c>
      <c r="N18" s="79" t="str">
        <f t="shared" si="9"/>
        <v>OK</v>
      </c>
      <c r="O18" s="79" t="str">
        <f t="shared" si="9"/>
        <v>OK</v>
      </c>
      <c r="P18" s="79" t="str">
        <f t="shared" si="9"/>
        <v>OK</v>
      </c>
      <c r="Q18" s="79" t="str">
        <f t="shared" si="9"/>
        <v>OK</v>
      </c>
      <c r="R18" s="79" t="str">
        <f t="shared" si="9"/>
        <v>OK</v>
      </c>
      <c r="S18" s="79" t="str">
        <f t="shared" si="9"/>
        <v>OK</v>
      </c>
      <c r="T18" s="79" t="str">
        <f t="shared" si="9"/>
        <v>OK</v>
      </c>
      <c r="U18" s="79" t="str">
        <f t="shared" si="9"/>
        <v>OK</v>
      </c>
      <c r="V18" s="79" t="str">
        <f t="shared" si="9"/>
        <v>OK</v>
      </c>
      <c r="W18" s="79" t="str">
        <f t="shared" si="9"/>
        <v>OK</v>
      </c>
      <c r="X18" s="79" t="str">
        <f t="shared" si="9"/>
        <v>OK</v>
      </c>
      <c r="Y18" s="79" t="str">
        <f t="shared" si="9"/>
        <v>OK</v>
      </c>
      <c r="Z18" s="79" t="str">
        <f t="shared" si="9"/>
        <v>OK</v>
      </c>
      <c r="AA18" s="79" t="str">
        <f t="shared" si="9"/>
        <v>OK</v>
      </c>
      <c r="AB18" s="79" t="str">
        <f t="shared" si="9"/>
        <v>OK</v>
      </c>
      <c r="AC18" s="79" t="str">
        <f t="shared" si="9"/>
        <v>OK</v>
      </c>
      <c r="AD18" s="79" t="str">
        <f t="shared" si="9"/>
        <v>OK</v>
      </c>
      <c r="AE18" s="79" t="str">
        <f t="shared" si="9"/>
        <v>OK</v>
      </c>
      <c r="AF18" s="79" t="str">
        <f t="shared" si="9"/>
        <v>OK</v>
      </c>
      <c r="AG18" s="79" t="str">
        <f t="shared" si="9"/>
        <v>OK</v>
      </c>
      <c r="AH18" s="79" t="str">
        <f t="shared" si="9"/>
        <v>OK</v>
      </c>
      <c r="AI18" s="79" t="str">
        <f t="shared" si="9"/>
        <v>OK</v>
      </c>
      <c r="AJ18" s="79" t="str">
        <f t="shared" si="9"/>
        <v>OK</v>
      </c>
      <c r="AK18" s="79" t="str">
        <f t="shared" si="9"/>
        <v>OK</v>
      </c>
      <c r="AL18" s="79" t="str">
        <f t="shared" si="9"/>
        <v>OK</v>
      </c>
      <c r="AM18" s="79" t="str">
        <f t="shared" si="9"/>
        <v>OK</v>
      </c>
      <c r="AN18" s="79" t="str">
        <f t="shared" si="9"/>
        <v>OK</v>
      </c>
      <c r="AO18" s="79" t="str">
        <f t="shared" si="9"/>
        <v>OK</v>
      </c>
      <c r="AP18" s="79" t="str">
        <f t="shared" si="9"/>
        <v>OK</v>
      </c>
      <c r="AQ18" s="79" t="str">
        <f t="shared" si="9"/>
        <v>OK</v>
      </c>
      <c r="AR18" s="79" t="str">
        <f t="shared" si="9"/>
        <v>OK</v>
      </c>
      <c r="AS18" s="79" t="str">
        <f t="shared" si="9"/>
        <v>OK</v>
      </c>
      <c r="AT18" s="79" t="str">
        <f t="shared" si="9"/>
        <v>OK</v>
      </c>
      <c r="AU18" s="79" t="str">
        <f t="shared" si="9"/>
        <v>OK</v>
      </c>
      <c r="AV18" s="79" t="str">
        <f t="shared" si="9"/>
        <v>OK</v>
      </c>
      <c r="AW18" s="79" t="str">
        <f t="shared" si="9"/>
        <v>OK</v>
      </c>
      <c r="AX18" s="79" t="str">
        <f t="shared" si="9"/>
        <v>OK</v>
      </c>
      <c r="AY18" s="79" t="str">
        <f t="shared" si="9"/>
        <v>OK</v>
      </c>
      <c r="AZ18" s="79" t="str">
        <f t="shared" si="9"/>
        <v>OK</v>
      </c>
      <c r="BA18" s="79" t="str">
        <f t="shared" si="9"/>
        <v>OK</v>
      </c>
      <c r="BB18" s="79" t="str">
        <f t="shared" si="9"/>
        <v>OK</v>
      </c>
      <c r="BC18" s="79" t="str">
        <f t="shared" si="9"/>
        <v>OK</v>
      </c>
      <c r="BD18" s="79" t="str">
        <f t="shared" si="9"/>
        <v>OK</v>
      </c>
      <c r="BE18" s="79" t="str">
        <f t="shared" si="9"/>
        <v>OK</v>
      </c>
      <c r="BF18" s="79" t="str">
        <f t="shared" si="9"/>
        <v>OK</v>
      </c>
      <c r="BG18" s="79" t="str">
        <f t="shared" si="9"/>
        <v>OK</v>
      </c>
      <c r="BH18" s="79" t="str">
        <f t="shared" si="9"/>
        <v>OK</v>
      </c>
      <c r="BI18" s="79" t="str">
        <f t="shared" si="9"/>
        <v>OK</v>
      </c>
      <c r="BJ18" s="79" t="str">
        <f t="shared" si="9"/>
        <v>OK</v>
      </c>
      <c r="BK18" s="79" t="str">
        <f t="shared" si="9"/>
        <v>OK</v>
      </c>
      <c r="BL18" s="79" t="str">
        <f t="shared" si="9"/>
        <v>OK</v>
      </c>
      <c r="BM18" s="79" t="str">
        <f t="shared" si="9"/>
        <v>OK</v>
      </c>
      <c r="BN18" s="79" t="str">
        <f t="shared" si="9"/>
        <v>OK</v>
      </c>
      <c r="BO18" s="79" t="str">
        <f t="shared" si="9"/>
        <v>OK</v>
      </c>
    </row>
    <row r="19" spans="2:67" ht="13.5" thickTop="1">
      <c r="B19" s="6"/>
    </row>
    <row r="20" spans="2:67">
      <c r="B20" s="104" t="s">
        <v>42</v>
      </c>
      <c r="C20" s="5">
        <v>50</v>
      </c>
      <c r="D20" s="5" t="s">
        <v>159</v>
      </c>
      <c r="E20" s="13">
        <v>50</v>
      </c>
      <c r="F20" s="13">
        <v>50</v>
      </c>
      <c r="G20" s="13">
        <v>100</v>
      </c>
      <c r="H20" s="13">
        <v>100</v>
      </c>
      <c r="I20" s="13">
        <v>50</v>
      </c>
      <c r="J20" s="13">
        <v>100</v>
      </c>
      <c r="M20" s="13">
        <v>250</v>
      </c>
      <c r="N20" s="13">
        <v>500</v>
      </c>
      <c r="S20" s="13">
        <v>250</v>
      </c>
      <c r="T20" s="13">
        <v>500</v>
      </c>
      <c r="Y20" s="13">
        <v>250</v>
      </c>
      <c r="AJ20" s="13">
        <v>250</v>
      </c>
      <c r="AK20" s="13">
        <v>250</v>
      </c>
      <c r="AL20" s="13">
        <v>500</v>
      </c>
      <c r="AM20" s="13">
        <v>500</v>
      </c>
    </row>
    <row r="21" spans="2:67">
      <c r="B21" s="104"/>
      <c r="C21" s="5">
        <v>60</v>
      </c>
      <c r="D21" s="5" t="s">
        <v>160</v>
      </c>
      <c r="Q21" s="13">
        <v>500</v>
      </c>
    </row>
    <row r="22" spans="2:67">
      <c r="B22" s="104"/>
      <c r="C22" s="5">
        <v>70</v>
      </c>
      <c r="D22" s="5" t="s">
        <v>161</v>
      </c>
      <c r="AH22" s="13">
        <v>500</v>
      </c>
    </row>
    <row r="23" spans="2:67">
      <c r="B23" s="104"/>
      <c r="C23" s="5">
        <v>80</v>
      </c>
      <c r="D23" s="5" t="s">
        <v>162</v>
      </c>
      <c r="AC23" s="13">
        <v>500</v>
      </c>
    </row>
    <row r="24" spans="2:67">
      <c r="B24" s="104"/>
      <c r="C24" s="5">
        <v>100</v>
      </c>
      <c r="D24" s="5" t="s">
        <v>163</v>
      </c>
      <c r="E24" s="13">
        <v>50</v>
      </c>
      <c r="F24" s="13">
        <v>50</v>
      </c>
      <c r="G24" s="13">
        <v>100</v>
      </c>
      <c r="H24" s="13">
        <v>100</v>
      </c>
      <c r="I24" s="13">
        <v>50</v>
      </c>
      <c r="J24" s="13">
        <v>100</v>
      </c>
      <c r="K24" s="13">
        <v>500</v>
      </c>
      <c r="L24" s="13">
        <v>600</v>
      </c>
      <c r="M24" s="13">
        <v>250</v>
      </c>
      <c r="N24" s="13">
        <v>500</v>
      </c>
      <c r="S24" s="13">
        <v>250</v>
      </c>
      <c r="T24" s="13">
        <v>500</v>
      </c>
      <c r="Y24" s="13">
        <v>250</v>
      </c>
      <c r="Z24" s="13">
        <v>500</v>
      </c>
      <c r="AJ24" s="13">
        <v>250</v>
      </c>
      <c r="AK24" s="13">
        <v>250</v>
      </c>
      <c r="AL24" s="13">
        <v>500</v>
      </c>
      <c r="AM24" s="13">
        <v>500</v>
      </c>
      <c r="AP24" s="13">
        <v>250</v>
      </c>
      <c r="AQ24" s="13">
        <v>250</v>
      </c>
      <c r="AR24" s="13">
        <v>500</v>
      </c>
      <c r="AS24" s="13">
        <v>500</v>
      </c>
    </row>
    <row r="25" spans="2:67">
      <c r="B25" s="104"/>
      <c r="C25" s="5">
        <v>110</v>
      </c>
      <c r="D25" s="5" t="s">
        <v>164</v>
      </c>
      <c r="Q25" s="13">
        <v>500</v>
      </c>
      <c r="R25" s="11"/>
      <c r="V25" s="13">
        <v>250</v>
      </c>
      <c r="W25" s="13">
        <v>500</v>
      </c>
    </row>
    <row r="26" spans="2:67">
      <c r="B26" s="104"/>
      <c r="C26" s="5">
        <v>150</v>
      </c>
      <c r="D26" s="5" t="s">
        <v>165</v>
      </c>
      <c r="E26" s="13">
        <v>50</v>
      </c>
      <c r="F26" s="13">
        <v>50</v>
      </c>
      <c r="G26" s="13">
        <v>100</v>
      </c>
      <c r="H26" s="13">
        <v>100</v>
      </c>
      <c r="I26" s="13">
        <v>50</v>
      </c>
      <c r="J26" s="13">
        <v>100</v>
      </c>
      <c r="K26" s="13">
        <v>500</v>
      </c>
      <c r="L26" s="13">
        <v>600</v>
      </c>
      <c r="M26" s="13">
        <v>250</v>
      </c>
      <c r="N26" s="13">
        <v>500</v>
      </c>
      <c r="Y26" s="13">
        <v>250</v>
      </c>
      <c r="BB26" s="13">
        <v>250</v>
      </c>
      <c r="BC26" s="13">
        <v>250</v>
      </c>
      <c r="BD26" s="13">
        <v>500</v>
      </c>
      <c r="BE26" s="13">
        <v>500</v>
      </c>
    </row>
    <row r="27" spans="2:67">
      <c r="B27" s="104"/>
      <c r="C27" s="5">
        <v>160</v>
      </c>
      <c r="D27" s="5" t="s">
        <v>166</v>
      </c>
      <c r="Q27" s="13">
        <v>500</v>
      </c>
      <c r="R27" s="11"/>
    </row>
    <row r="28" spans="2:67">
      <c r="B28" s="104"/>
      <c r="C28" s="5">
        <v>170</v>
      </c>
      <c r="D28" s="5" t="s">
        <v>167</v>
      </c>
      <c r="AH28" s="13">
        <v>500</v>
      </c>
      <c r="AI28" s="13">
        <v>1000</v>
      </c>
    </row>
    <row r="29" spans="2:67">
      <c r="B29" s="104"/>
      <c r="C29" s="5">
        <v>180</v>
      </c>
      <c r="D29" s="5" t="s">
        <v>168</v>
      </c>
      <c r="AC29" s="13">
        <v>500</v>
      </c>
      <c r="AD29" s="13">
        <v>1000</v>
      </c>
    </row>
    <row r="30" spans="2:67">
      <c r="B30" s="104"/>
      <c r="C30" s="5">
        <v>200</v>
      </c>
      <c r="D30" s="5" t="s">
        <v>169</v>
      </c>
      <c r="K30" s="13">
        <v>500</v>
      </c>
      <c r="L30" s="13">
        <v>600</v>
      </c>
      <c r="M30" s="13">
        <v>250</v>
      </c>
      <c r="N30" s="13">
        <v>500</v>
      </c>
      <c r="S30" s="13">
        <v>250</v>
      </c>
      <c r="T30" s="13">
        <v>500</v>
      </c>
      <c r="Y30" s="13">
        <v>250</v>
      </c>
      <c r="Z30" s="13">
        <v>500</v>
      </c>
      <c r="AE30" s="13">
        <v>500</v>
      </c>
      <c r="AJ30" s="13">
        <v>250</v>
      </c>
      <c r="AK30" s="13">
        <v>250</v>
      </c>
      <c r="AL30" s="13">
        <v>500</v>
      </c>
      <c r="AM30" s="13">
        <v>500</v>
      </c>
      <c r="AP30" s="13">
        <v>250</v>
      </c>
      <c r="AQ30" s="13">
        <v>250</v>
      </c>
      <c r="AR30" s="13">
        <v>500</v>
      </c>
      <c r="AS30" s="13">
        <v>500</v>
      </c>
      <c r="AV30" s="13">
        <v>250</v>
      </c>
      <c r="AW30" s="13">
        <v>250</v>
      </c>
      <c r="AX30" s="13">
        <v>250</v>
      </c>
      <c r="AY30" s="13">
        <v>250</v>
      </c>
    </row>
    <row r="31" spans="2:67">
      <c r="B31" s="104"/>
      <c r="C31" s="5">
        <v>210</v>
      </c>
      <c r="D31" s="5" t="s">
        <v>170</v>
      </c>
      <c r="Q31" s="13">
        <v>500</v>
      </c>
      <c r="R31" s="13">
        <v>1000</v>
      </c>
      <c r="V31" s="13">
        <v>250</v>
      </c>
      <c r="W31" s="13">
        <v>500</v>
      </c>
      <c r="X31" s="13">
        <v>1000</v>
      </c>
    </row>
    <row r="32" spans="2:67">
      <c r="B32" s="104"/>
      <c r="C32" s="5">
        <v>250</v>
      </c>
      <c r="D32" s="5" t="s">
        <v>171</v>
      </c>
      <c r="K32" s="13">
        <v>500</v>
      </c>
      <c r="L32" s="13">
        <v>600</v>
      </c>
      <c r="N32" s="13">
        <v>500</v>
      </c>
      <c r="BB32" s="13">
        <v>250</v>
      </c>
      <c r="BC32" s="13">
        <v>250</v>
      </c>
      <c r="BD32" s="13">
        <v>500</v>
      </c>
      <c r="BE32" s="13">
        <v>500</v>
      </c>
      <c r="BL32" s="13">
        <v>500</v>
      </c>
      <c r="BM32" s="13">
        <v>500</v>
      </c>
      <c r="BN32" s="13">
        <v>1000</v>
      </c>
      <c r="BO32" s="13">
        <v>1000</v>
      </c>
    </row>
    <row r="33" spans="2:67">
      <c r="B33" s="104"/>
      <c r="C33" s="5">
        <v>270</v>
      </c>
      <c r="D33" s="5" t="s">
        <v>172</v>
      </c>
      <c r="AH33" s="13">
        <v>500</v>
      </c>
      <c r="AI33" s="13">
        <v>1000</v>
      </c>
    </row>
    <row r="34" spans="2:67">
      <c r="B34" s="104"/>
      <c r="C34" s="5">
        <v>280</v>
      </c>
      <c r="D34" s="5" t="s">
        <v>173</v>
      </c>
      <c r="AC34" s="13">
        <v>500</v>
      </c>
      <c r="AD34" s="13">
        <v>1000</v>
      </c>
    </row>
    <row r="35" spans="2:67">
      <c r="B35" s="104"/>
      <c r="C35" s="5">
        <v>300</v>
      </c>
      <c r="D35" s="5" t="s">
        <v>174</v>
      </c>
      <c r="N35" s="13">
        <v>500</v>
      </c>
      <c r="O35" s="13">
        <v>1000</v>
      </c>
      <c r="P35" s="13">
        <v>2500</v>
      </c>
      <c r="S35" s="13">
        <v>250</v>
      </c>
      <c r="T35" s="13">
        <v>500</v>
      </c>
      <c r="U35" s="13">
        <v>1000</v>
      </c>
      <c r="Y35" s="11"/>
      <c r="Z35" s="13">
        <v>500</v>
      </c>
      <c r="AA35" s="13">
        <v>1000</v>
      </c>
      <c r="AB35" s="13"/>
      <c r="AE35" s="13">
        <v>500</v>
      </c>
      <c r="AF35" s="13">
        <v>1000</v>
      </c>
      <c r="AG35" s="11"/>
      <c r="AL35" s="13">
        <v>500</v>
      </c>
      <c r="AM35" s="13">
        <v>500</v>
      </c>
      <c r="AN35" s="13">
        <v>1000</v>
      </c>
      <c r="AO35" s="13">
        <v>1000</v>
      </c>
      <c r="AP35" s="13">
        <v>250</v>
      </c>
      <c r="AQ35" s="13">
        <v>250</v>
      </c>
      <c r="AR35" s="13">
        <v>500</v>
      </c>
      <c r="AS35" s="13">
        <v>500</v>
      </c>
      <c r="AV35" s="13">
        <v>250</v>
      </c>
      <c r="AW35" s="13">
        <v>250</v>
      </c>
      <c r="AX35" s="13">
        <v>250</v>
      </c>
      <c r="AY35" s="13">
        <v>250</v>
      </c>
    </row>
    <row r="36" spans="2:67">
      <c r="B36" s="104"/>
      <c r="C36" s="5">
        <v>310</v>
      </c>
      <c r="D36" s="5" t="s">
        <v>175</v>
      </c>
      <c r="Q36" s="13">
        <v>500</v>
      </c>
      <c r="R36" s="13">
        <v>1000</v>
      </c>
      <c r="V36" s="13">
        <v>250</v>
      </c>
      <c r="W36" s="13">
        <v>500</v>
      </c>
      <c r="X36" s="13">
        <v>1000</v>
      </c>
    </row>
    <row r="37" spans="2:67">
      <c r="B37" s="104"/>
      <c r="C37" s="5">
        <v>350</v>
      </c>
      <c r="D37" s="5" t="s">
        <v>176</v>
      </c>
      <c r="BB37" s="13">
        <v>250</v>
      </c>
      <c r="BC37" s="13">
        <v>250</v>
      </c>
      <c r="BD37" s="13">
        <v>500</v>
      </c>
      <c r="BE37" s="13">
        <v>500</v>
      </c>
      <c r="BL37" s="13">
        <v>500</v>
      </c>
      <c r="BM37" s="13">
        <v>500</v>
      </c>
      <c r="BN37" s="13">
        <v>1000</v>
      </c>
      <c r="BO37" s="13">
        <v>1000</v>
      </c>
    </row>
    <row r="38" spans="2:67">
      <c r="B38" s="104"/>
      <c r="C38" s="5">
        <v>370</v>
      </c>
      <c r="D38" s="5" t="s">
        <v>177</v>
      </c>
      <c r="AH38" s="13">
        <v>500</v>
      </c>
      <c r="AI38" s="13">
        <v>1000</v>
      </c>
    </row>
    <row r="39" spans="2:67">
      <c r="B39" s="104"/>
      <c r="C39" s="5">
        <v>380</v>
      </c>
      <c r="D39" s="5" t="s">
        <v>178</v>
      </c>
      <c r="AC39" s="13">
        <v>500</v>
      </c>
      <c r="AD39" s="13">
        <v>1000</v>
      </c>
    </row>
    <row r="40" spans="2:67">
      <c r="B40" s="104"/>
      <c r="C40" s="5">
        <v>400</v>
      </c>
      <c r="D40" s="5" t="s">
        <v>179</v>
      </c>
      <c r="N40" s="13">
        <v>500</v>
      </c>
      <c r="O40" s="13">
        <v>1000</v>
      </c>
      <c r="P40" s="13">
        <v>2500</v>
      </c>
      <c r="S40" s="13">
        <v>250</v>
      </c>
      <c r="T40" s="13">
        <v>500</v>
      </c>
      <c r="U40" s="13">
        <v>1000</v>
      </c>
      <c r="Z40" s="13">
        <v>500</v>
      </c>
      <c r="AA40" s="13">
        <v>1000</v>
      </c>
      <c r="AB40" s="13">
        <v>2500</v>
      </c>
      <c r="AE40" s="13">
        <v>500</v>
      </c>
      <c r="AF40" s="13">
        <v>1000</v>
      </c>
      <c r="AG40" s="11"/>
      <c r="AL40" s="13">
        <v>500</v>
      </c>
      <c r="AM40" s="13">
        <v>500</v>
      </c>
      <c r="AN40" s="13">
        <v>1000</v>
      </c>
      <c r="AO40" s="13">
        <v>1000</v>
      </c>
      <c r="AR40" s="13">
        <v>500</v>
      </c>
      <c r="AS40" s="13">
        <v>500</v>
      </c>
      <c r="AT40" s="13">
        <v>1000</v>
      </c>
      <c r="AU40" s="13">
        <v>1000</v>
      </c>
      <c r="AV40" s="13">
        <v>250</v>
      </c>
      <c r="AW40" s="13">
        <v>250</v>
      </c>
      <c r="AX40" s="13">
        <v>250</v>
      </c>
      <c r="AY40" s="13">
        <v>250</v>
      </c>
      <c r="BH40" s="13">
        <v>500</v>
      </c>
      <c r="BI40" s="13">
        <v>500</v>
      </c>
      <c r="BJ40" s="13">
        <v>1000</v>
      </c>
      <c r="BK40" s="13">
        <v>1000</v>
      </c>
    </row>
    <row r="41" spans="2:67">
      <c r="B41" s="104"/>
      <c r="C41" s="5">
        <v>410</v>
      </c>
      <c r="D41" s="5" t="s">
        <v>180</v>
      </c>
      <c r="Q41" s="13">
        <v>500</v>
      </c>
      <c r="R41" s="13">
        <v>1000</v>
      </c>
      <c r="V41" s="13">
        <v>250</v>
      </c>
      <c r="W41" s="13">
        <v>500</v>
      </c>
      <c r="X41" s="13">
        <v>1000</v>
      </c>
    </row>
    <row r="42" spans="2:67">
      <c r="B42" s="104"/>
      <c r="C42" s="5">
        <v>450</v>
      </c>
      <c r="D42" s="5" t="s">
        <v>181</v>
      </c>
      <c r="BD42" s="13">
        <v>500</v>
      </c>
      <c r="BE42" s="13">
        <v>500</v>
      </c>
      <c r="BF42" s="13">
        <v>1000</v>
      </c>
      <c r="BG42" s="13">
        <v>1000</v>
      </c>
      <c r="BL42" s="13">
        <v>500</v>
      </c>
      <c r="BM42" s="13">
        <v>500</v>
      </c>
      <c r="BN42" s="13">
        <v>1000</v>
      </c>
      <c r="BO42" s="13">
        <v>1000</v>
      </c>
    </row>
    <row r="43" spans="2:67">
      <c r="B43" s="104"/>
      <c r="C43" s="5">
        <v>470</v>
      </c>
      <c r="D43" s="5" t="s">
        <v>182</v>
      </c>
      <c r="AH43" s="13">
        <v>500</v>
      </c>
      <c r="AI43" s="13">
        <v>1000</v>
      </c>
    </row>
    <row r="44" spans="2:67">
      <c r="B44" s="104"/>
      <c r="C44" s="5">
        <v>480</v>
      </c>
      <c r="D44" s="5" t="s">
        <v>183</v>
      </c>
      <c r="AC44" s="13">
        <v>500</v>
      </c>
      <c r="AD44" s="13">
        <v>1000</v>
      </c>
    </row>
    <row r="45" spans="2:67">
      <c r="B45" s="104"/>
      <c r="C45" s="5">
        <v>500</v>
      </c>
      <c r="D45" s="5" t="s">
        <v>184</v>
      </c>
      <c r="N45" s="13">
        <v>500</v>
      </c>
      <c r="O45" s="13">
        <v>1000</v>
      </c>
      <c r="P45" s="13">
        <v>2500</v>
      </c>
      <c r="S45" s="13">
        <v>250</v>
      </c>
      <c r="T45" s="13">
        <v>500</v>
      </c>
      <c r="U45" s="13">
        <v>1000</v>
      </c>
      <c r="Z45" s="13">
        <v>500</v>
      </c>
      <c r="AA45" s="13">
        <v>1000</v>
      </c>
      <c r="AB45" s="13">
        <v>2500</v>
      </c>
      <c r="AE45" s="13">
        <v>500</v>
      </c>
      <c r="AF45" s="13">
        <v>1000</v>
      </c>
      <c r="AG45" s="13">
        <v>2500</v>
      </c>
      <c r="AL45" s="13">
        <v>500</v>
      </c>
      <c r="AM45" s="13">
        <v>500</v>
      </c>
      <c r="AN45" s="13">
        <v>1000</v>
      </c>
      <c r="AO45" s="13">
        <v>1000</v>
      </c>
      <c r="AV45" s="11"/>
      <c r="AW45" s="11"/>
      <c r="AX45" s="13">
        <v>250</v>
      </c>
      <c r="AY45" s="13">
        <v>250</v>
      </c>
      <c r="AZ45" s="13">
        <v>500</v>
      </c>
      <c r="BA45" s="13">
        <v>500</v>
      </c>
      <c r="BH45" s="13">
        <v>500</v>
      </c>
      <c r="BI45" s="13">
        <v>500</v>
      </c>
      <c r="BJ45" s="13">
        <v>1000</v>
      </c>
      <c r="BK45" s="13">
        <v>1000</v>
      </c>
    </row>
    <row r="46" spans="2:67">
      <c r="B46" s="104"/>
      <c r="C46" s="5">
        <v>510</v>
      </c>
      <c r="D46" s="5" t="s">
        <v>185</v>
      </c>
      <c r="Q46" s="13">
        <v>500</v>
      </c>
      <c r="R46" s="13">
        <v>1000</v>
      </c>
      <c r="W46" s="13">
        <v>500</v>
      </c>
      <c r="X46" s="13">
        <v>1000</v>
      </c>
      <c r="AV46" s="11"/>
      <c r="AW46" s="11"/>
    </row>
    <row r="47" spans="2:67">
      <c r="B47" s="104"/>
      <c r="C47" s="5">
        <v>550</v>
      </c>
      <c r="D47" s="5" t="s">
        <v>186</v>
      </c>
      <c r="AV47" s="11"/>
      <c r="AW47" s="11"/>
      <c r="BL47" s="13">
        <v>500</v>
      </c>
      <c r="BM47" s="13">
        <v>500</v>
      </c>
      <c r="BN47" s="13">
        <v>1000</v>
      </c>
      <c r="BO47" s="13">
        <v>1000</v>
      </c>
    </row>
    <row r="48" spans="2:67">
      <c r="B48" s="104"/>
      <c r="C48" s="5">
        <v>570</v>
      </c>
      <c r="D48" s="5" t="s">
        <v>187</v>
      </c>
      <c r="AH48" s="13">
        <v>500</v>
      </c>
      <c r="AI48" s="13">
        <v>1000</v>
      </c>
      <c r="AV48" s="11"/>
      <c r="AW48" s="11"/>
    </row>
    <row r="49" spans="2:67">
      <c r="B49" s="104"/>
      <c r="C49" s="5">
        <v>580</v>
      </c>
      <c r="D49" s="5" t="s">
        <v>188</v>
      </c>
      <c r="AC49" s="13">
        <v>500</v>
      </c>
      <c r="AD49" s="13">
        <v>1000</v>
      </c>
      <c r="AV49" s="11"/>
      <c r="AW49" s="11"/>
    </row>
    <row r="50" spans="2:67">
      <c r="B50" s="104"/>
      <c r="C50" s="5">
        <v>600</v>
      </c>
      <c r="D50" s="5" t="s">
        <v>189</v>
      </c>
      <c r="N50" s="13">
        <v>500</v>
      </c>
      <c r="O50" s="13">
        <v>1000</v>
      </c>
      <c r="P50" s="13">
        <v>2500</v>
      </c>
      <c r="S50" s="11"/>
      <c r="T50" s="13">
        <v>500</v>
      </c>
      <c r="U50" s="13">
        <v>1000</v>
      </c>
      <c r="Z50" s="13">
        <v>500</v>
      </c>
      <c r="AA50" s="13">
        <v>1000</v>
      </c>
      <c r="AB50" s="13">
        <v>2500</v>
      </c>
      <c r="AE50" s="13">
        <v>500</v>
      </c>
      <c r="AF50" s="13">
        <v>1000</v>
      </c>
      <c r="AG50" s="13">
        <v>2500</v>
      </c>
      <c r="AV50" s="11"/>
      <c r="AW50" s="11"/>
      <c r="AX50" s="13">
        <v>250</v>
      </c>
      <c r="AY50" s="13">
        <v>250</v>
      </c>
      <c r="AZ50" s="13">
        <v>500</v>
      </c>
      <c r="BA50" s="13">
        <v>500</v>
      </c>
      <c r="BH50" s="13">
        <v>500</v>
      </c>
      <c r="BI50" s="13">
        <v>500</v>
      </c>
      <c r="BJ50" s="13">
        <v>1000</v>
      </c>
      <c r="BK50" s="13">
        <v>1000</v>
      </c>
    </row>
    <row r="51" spans="2:67">
      <c r="B51" s="104"/>
      <c r="C51" s="5">
        <v>610</v>
      </c>
      <c r="D51" s="5" t="s">
        <v>190</v>
      </c>
      <c r="S51" s="11"/>
      <c r="W51" s="13">
        <v>500</v>
      </c>
      <c r="X51" s="13">
        <v>1000</v>
      </c>
    </row>
    <row r="52" spans="2:67">
      <c r="B52" s="104"/>
      <c r="C52" s="5">
        <v>650</v>
      </c>
      <c r="D52" s="5" t="s">
        <v>191</v>
      </c>
      <c r="S52" s="11"/>
      <c r="BD52" s="13">
        <v>500</v>
      </c>
      <c r="BE52" s="13">
        <v>500</v>
      </c>
      <c r="BF52" s="13">
        <v>1000</v>
      </c>
      <c r="BG52" s="13">
        <v>1000</v>
      </c>
      <c r="BL52" s="13">
        <v>500</v>
      </c>
      <c r="BM52" s="13">
        <v>500</v>
      </c>
      <c r="BN52" s="13">
        <v>1000</v>
      </c>
      <c r="BO52" s="13">
        <v>1000</v>
      </c>
    </row>
    <row r="53" spans="2:67">
      <c r="B53" s="104"/>
      <c r="C53" s="5">
        <v>670</v>
      </c>
      <c r="D53" s="5" t="s">
        <v>192</v>
      </c>
      <c r="S53" s="11"/>
      <c r="AH53" s="13">
        <v>500</v>
      </c>
      <c r="AI53" s="13">
        <v>1000</v>
      </c>
    </row>
    <row r="54" spans="2:67">
      <c r="B54" s="104"/>
      <c r="C54" s="5">
        <v>680</v>
      </c>
      <c r="D54" s="5" t="s">
        <v>193</v>
      </c>
      <c r="S54" s="11"/>
      <c r="AC54" s="13">
        <v>500</v>
      </c>
      <c r="AD54" s="13">
        <v>1000</v>
      </c>
    </row>
    <row r="55" spans="2:67">
      <c r="B55" s="104"/>
      <c r="C55" s="5">
        <v>700</v>
      </c>
      <c r="D55" s="5" t="s">
        <v>194</v>
      </c>
      <c r="S55" s="11"/>
      <c r="T55" s="13">
        <v>490</v>
      </c>
      <c r="U55" s="13">
        <v>980</v>
      </c>
      <c r="Z55" s="13">
        <v>500</v>
      </c>
      <c r="AA55" s="13">
        <v>1000</v>
      </c>
      <c r="AB55" s="13">
        <v>2500</v>
      </c>
      <c r="AE55" s="13">
        <v>500</v>
      </c>
      <c r="AF55" s="13">
        <v>1000</v>
      </c>
      <c r="AG55" s="13">
        <v>2500</v>
      </c>
      <c r="BH55" s="13">
        <v>500</v>
      </c>
      <c r="BI55" s="13">
        <v>500</v>
      </c>
      <c r="BJ55" s="13">
        <v>1000</v>
      </c>
      <c r="BK55" s="13">
        <v>1000</v>
      </c>
    </row>
    <row r="56" spans="2:67">
      <c r="B56" s="104"/>
      <c r="C56" s="5">
        <v>710</v>
      </c>
      <c r="D56" s="5" t="s">
        <v>195</v>
      </c>
      <c r="S56" s="11"/>
      <c r="W56" s="13">
        <v>490</v>
      </c>
      <c r="X56" s="13">
        <v>980</v>
      </c>
    </row>
    <row r="57" spans="2:67">
      <c r="B57" s="104"/>
      <c r="C57" s="5">
        <v>750</v>
      </c>
      <c r="D57" s="5" t="s">
        <v>200</v>
      </c>
      <c r="S57" s="11"/>
      <c r="BN57" s="13">
        <v>1000</v>
      </c>
      <c r="BO57" s="13">
        <v>1000</v>
      </c>
    </row>
    <row r="58" spans="2:67">
      <c r="B58" s="104"/>
      <c r="C58" s="5">
        <v>800</v>
      </c>
      <c r="D58" s="5" t="s">
        <v>201</v>
      </c>
      <c r="S58" s="11"/>
      <c r="T58" s="13">
        <v>390</v>
      </c>
      <c r="U58" s="13">
        <v>770</v>
      </c>
      <c r="Z58" s="13">
        <v>390</v>
      </c>
      <c r="AA58" s="13">
        <v>780</v>
      </c>
      <c r="AB58" s="11"/>
      <c r="AE58" s="13">
        <v>500</v>
      </c>
      <c r="AF58" s="13">
        <v>1000</v>
      </c>
      <c r="AG58" s="13">
        <v>2500</v>
      </c>
      <c r="AX58" s="13">
        <v>210</v>
      </c>
      <c r="AY58" s="13">
        <v>210</v>
      </c>
      <c r="AZ58" s="13">
        <v>410</v>
      </c>
      <c r="BA58" s="13">
        <v>410</v>
      </c>
      <c r="BH58" s="13">
        <v>500</v>
      </c>
      <c r="BI58" s="13">
        <v>500</v>
      </c>
      <c r="BJ58" s="13">
        <v>1000</v>
      </c>
      <c r="BK58" s="13">
        <v>1000</v>
      </c>
    </row>
    <row r="59" spans="2:67">
      <c r="B59" s="104"/>
      <c r="C59" s="5">
        <v>850</v>
      </c>
      <c r="D59" s="5" t="s">
        <v>202</v>
      </c>
      <c r="S59" s="11"/>
      <c r="BN59" s="13">
        <v>950</v>
      </c>
      <c r="BO59" s="13">
        <v>950</v>
      </c>
    </row>
    <row r="60" spans="2:67">
      <c r="B60" s="104"/>
      <c r="C60" s="5">
        <v>870</v>
      </c>
      <c r="D60" s="5" t="s">
        <v>205</v>
      </c>
      <c r="S60" s="11"/>
      <c r="AH60" s="13">
        <v>440</v>
      </c>
      <c r="AI60" s="13">
        <v>880</v>
      </c>
    </row>
    <row r="61" spans="2:67">
      <c r="B61" s="104"/>
      <c r="C61" s="5">
        <v>900</v>
      </c>
      <c r="D61" s="5" t="s">
        <v>203</v>
      </c>
      <c r="S61" s="11"/>
      <c r="AE61" s="13">
        <v>440</v>
      </c>
      <c r="AF61" s="13">
        <v>880</v>
      </c>
      <c r="AG61" s="11"/>
      <c r="BH61" s="11"/>
      <c r="BI61" s="11"/>
      <c r="BJ61" s="13">
        <v>870</v>
      </c>
      <c r="BK61" s="13">
        <v>870</v>
      </c>
    </row>
    <row r="62" spans="2:67">
      <c r="B62" s="104"/>
      <c r="C62" s="5">
        <v>950</v>
      </c>
      <c r="D62" s="5" t="s">
        <v>204</v>
      </c>
      <c r="S62" s="11"/>
      <c r="BN62" s="13">
        <v>780</v>
      </c>
      <c r="BO62" s="13">
        <v>780</v>
      </c>
    </row>
    <row r="63" spans="2:67">
      <c r="B63" s="104"/>
      <c r="C63" s="5">
        <v>1000</v>
      </c>
      <c r="D63" s="5" t="s">
        <v>197</v>
      </c>
      <c r="S63" s="11"/>
      <c r="AE63" s="13">
        <v>360</v>
      </c>
      <c r="AF63" s="13">
        <v>720</v>
      </c>
      <c r="AG63" s="11"/>
      <c r="BJ63" s="13">
        <v>720</v>
      </c>
      <c r="BK63" s="13">
        <v>720</v>
      </c>
    </row>
    <row r="64" spans="2:67">
      <c r="B64" s="104"/>
      <c r="C64" s="5">
        <v>1050</v>
      </c>
      <c r="D64" s="5" t="s">
        <v>198</v>
      </c>
      <c r="S64" s="11"/>
      <c r="BN64" s="13">
        <v>650</v>
      </c>
      <c r="BO64" s="13">
        <v>650</v>
      </c>
    </row>
    <row r="65" spans="2:67">
      <c r="B65" s="104"/>
      <c r="C65" s="5">
        <v>1100</v>
      </c>
      <c r="D65" s="5" t="s">
        <v>199</v>
      </c>
      <c r="S65" s="11"/>
      <c r="BJ65" s="13">
        <v>600</v>
      </c>
      <c r="BK65" s="13">
        <v>600</v>
      </c>
    </row>
    <row r="66" spans="2:67" ht="11.25" customHeight="1">
      <c r="B66" s="104"/>
      <c r="C66" s="5">
        <v>1200</v>
      </c>
      <c r="D66" s="5" t="s">
        <v>196</v>
      </c>
      <c r="S66" s="11"/>
      <c r="BJ66" s="13">
        <v>510</v>
      </c>
      <c r="BK66" s="13">
        <v>510</v>
      </c>
    </row>
    <row r="67" spans="2:67" ht="11.25" customHeight="1">
      <c r="B67" s="6"/>
      <c r="S67" s="11"/>
      <c r="BJ67" s="11"/>
      <c r="BK67" s="11"/>
    </row>
    <row r="68" spans="2:67" s="14" customFormat="1" hidden="1">
      <c r="B68" s="105" t="s">
        <v>63</v>
      </c>
      <c r="C68" s="14">
        <f>C20</f>
        <v>50</v>
      </c>
      <c r="D68" s="9" t="s">
        <v>233</v>
      </c>
      <c r="E68" s="14">
        <f t="shared" ref="E68:E114" si="10">IF(E20="","",$C20)</f>
        <v>50</v>
      </c>
      <c r="F68" s="14">
        <f t="shared" ref="F68:BO72" si="11">IF(F20="","",$C20)</f>
        <v>50</v>
      </c>
      <c r="G68" s="14">
        <f t="shared" si="11"/>
        <v>50</v>
      </c>
      <c r="H68" s="14">
        <f t="shared" si="11"/>
        <v>50</v>
      </c>
      <c r="I68" s="14">
        <f t="shared" si="11"/>
        <v>50</v>
      </c>
      <c r="J68" s="14">
        <f t="shared" si="11"/>
        <v>50</v>
      </c>
      <c r="K68" s="14" t="str">
        <f t="shared" si="11"/>
        <v/>
      </c>
      <c r="L68" s="14" t="str">
        <f t="shared" si="11"/>
        <v/>
      </c>
      <c r="M68" s="14">
        <f t="shared" si="11"/>
        <v>50</v>
      </c>
      <c r="N68" s="14">
        <f t="shared" si="11"/>
        <v>50</v>
      </c>
      <c r="O68" s="14" t="str">
        <f t="shared" si="11"/>
        <v/>
      </c>
      <c r="P68" s="14" t="str">
        <f t="shared" si="11"/>
        <v/>
      </c>
      <c r="Q68" s="14" t="str">
        <f t="shared" si="11"/>
        <v/>
      </c>
      <c r="R68" s="14" t="str">
        <f t="shared" si="11"/>
        <v/>
      </c>
      <c r="S68" s="14">
        <f t="shared" si="11"/>
        <v>50</v>
      </c>
      <c r="T68" s="14">
        <f t="shared" si="11"/>
        <v>50</v>
      </c>
      <c r="U68" s="14" t="str">
        <f t="shared" si="11"/>
        <v/>
      </c>
      <c r="V68" s="14" t="str">
        <f t="shared" si="11"/>
        <v/>
      </c>
      <c r="W68" s="14" t="str">
        <f t="shared" si="11"/>
        <v/>
      </c>
      <c r="X68" s="14" t="str">
        <f t="shared" si="11"/>
        <v/>
      </c>
      <c r="Y68" s="14">
        <f t="shared" si="11"/>
        <v>50</v>
      </c>
      <c r="Z68" s="14" t="str">
        <f t="shared" si="11"/>
        <v/>
      </c>
      <c r="AA68" s="14" t="str">
        <f t="shared" si="11"/>
        <v/>
      </c>
      <c r="AB68" s="14" t="str">
        <f t="shared" si="11"/>
        <v/>
      </c>
      <c r="AC68" s="14" t="str">
        <f t="shared" si="11"/>
        <v/>
      </c>
      <c r="AD68" s="14" t="str">
        <f t="shared" si="11"/>
        <v/>
      </c>
      <c r="AE68" s="14" t="str">
        <f t="shared" si="11"/>
        <v/>
      </c>
      <c r="AF68" s="14" t="str">
        <f t="shared" si="11"/>
        <v/>
      </c>
      <c r="AG68" s="14" t="str">
        <f t="shared" si="11"/>
        <v/>
      </c>
      <c r="AH68" s="14" t="str">
        <f t="shared" si="11"/>
        <v/>
      </c>
      <c r="AI68" s="14" t="str">
        <f t="shared" si="11"/>
        <v/>
      </c>
      <c r="AJ68" s="14">
        <f t="shared" si="11"/>
        <v>50</v>
      </c>
      <c r="AK68" s="14">
        <f t="shared" si="11"/>
        <v>50</v>
      </c>
      <c r="AL68" s="14">
        <f t="shared" si="11"/>
        <v>50</v>
      </c>
      <c r="AM68" s="14">
        <f t="shared" si="11"/>
        <v>50</v>
      </c>
      <c r="AN68" s="14" t="str">
        <f t="shared" si="11"/>
        <v/>
      </c>
      <c r="AO68" s="14" t="str">
        <f t="shared" si="11"/>
        <v/>
      </c>
      <c r="AP68" s="14" t="str">
        <f t="shared" si="11"/>
        <v/>
      </c>
      <c r="AQ68" s="14" t="str">
        <f t="shared" si="11"/>
        <v/>
      </c>
      <c r="AR68" s="14" t="str">
        <f t="shared" si="11"/>
        <v/>
      </c>
      <c r="AS68" s="14" t="str">
        <f t="shared" si="11"/>
        <v/>
      </c>
      <c r="AT68" s="14" t="str">
        <f t="shared" si="11"/>
        <v/>
      </c>
      <c r="AU68" s="14" t="str">
        <f t="shared" si="11"/>
        <v/>
      </c>
      <c r="AV68" s="14" t="str">
        <f t="shared" si="11"/>
        <v/>
      </c>
      <c r="AW68" s="14" t="str">
        <f t="shared" si="11"/>
        <v/>
      </c>
      <c r="AX68" s="14" t="str">
        <f t="shared" si="11"/>
        <v/>
      </c>
      <c r="AY68" s="14" t="str">
        <f t="shared" si="11"/>
        <v/>
      </c>
      <c r="AZ68" s="14" t="str">
        <f t="shared" si="11"/>
        <v/>
      </c>
      <c r="BA68" s="14" t="str">
        <f t="shared" si="11"/>
        <v/>
      </c>
      <c r="BB68" s="14" t="str">
        <f t="shared" si="11"/>
        <v/>
      </c>
      <c r="BC68" s="14" t="str">
        <f t="shared" si="11"/>
        <v/>
      </c>
      <c r="BD68" s="14" t="str">
        <f t="shared" si="11"/>
        <v/>
      </c>
      <c r="BE68" s="14" t="str">
        <f t="shared" si="11"/>
        <v/>
      </c>
      <c r="BF68" s="14" t="str">
        <f t="shared" si="11"/>
        <v/>
      </c>
      <c r="BG68" s="14" t="str">
        <f t="shared" si="11"/>
        <v/>
      </c>
      <c r="BH68" s="14" t="str">
        <f t="shared" si="11"/>
        <v/>
      </c>
      <c r="BI68" s="14" t="str">
        <f t="shared" si="11"/>
        <v/>
      </c>
      <c r="BJ68" s="14" t="str">
        <f t="shared" si="11"/>
        <v/>
      </c>
      <c r="BK68" s="14" t="str">
        <f t="shared" si="11"/>
        <v/>
      </c>
      <c r="BL68" s="14" t="str">
        <f t="shared" si="11"/>
        <v/>
      </c>
      <c r="BM68" s="14" t="str">
        <f t="shared" si="11"/>
        <v/>
      </c>
      <c r="BN68" s="14" t="str">
        <f t="shared" si="11"/>
        <v/>
      </c>
      <c r="BO68" s="14" t="str">
        <f t="shared" si="11"/>
        <v/>
      </c>
    </row>
    <row r="69" spans="2:67" s="14" customFormat="1" hidden="1">
      <c r="B69" s="105"/>
      <c r="C69" s="14">
        <f t="shared" ref="C69:C114" si="12">C21</f>
        <v>60</v>
      </c>
      <c r="D69" s="9" t="s">
        <v>233</v>
      </c>
      <c r="E69" s="14" t="str">
        <f t="shared" si="10"/>
        <v/>
      </c>
      <c r="F69" s="14" t="str">
        <f t="shared" si="11"/>
        <v/>
      </c>
      <c r="G69" s="14" t="str">
        <f t="shared" si="11"/>
        <v/>
      </c>
      <c r="H69" s="14" t="str">
        <f t="shared" si="11"/>
        <v/>
      </c>
      <c r="I69" s="14" t="str">
        <f t="shared" si="11"/>
        <v/>
      </c>
      <c r="J69" s="14" t="str">
        <f t="shared" si="11"/>
        <v/>
      </c>
      <c r="K69" s="14" t="str">
        <f t="shared" si="11"/>
        <v/>
      </c>
      <c r="L69" s="14" t="str">
        <f t="shared" si="11"/>
        <v/>
      </c>
      <c r="M69" s="14" t="str">
        <f t="shared" si="11"/>
        <v/>
      </c>
      <c r="N69" s="14" t="str">
        <f t="shared" si="11"/>
        <v/>
      </c>
      <c r="O69" s="14" t="str">
        <f t="shared" si="11"/>
        <v/>
      </c>
      <c r="P69" s="14" t="str">
        <f t="shared" si="11"/>
        <v/>
      </c>
      <c r="Q69" s="14">
        <f t="shared" si="11"/>
        <v>60</v>
      </c>
      <c r="R69" s="14" t="str">
        <f t="shared" si="11"/>
        <v/>
      </c>
      <c r="S69" s="14" t="str">
        <f t="shared" si="11"/>
        <v/>
      </c>
      <c r="T69" s="14" t="str">
        <f t="shared" si="11"/>
        <v/>
      </c>
      <c r="U69" s="14" t="str">
        <f t="shared" si="11"/>
        <v/>
      </c>
      <c r="V69" s="14" t="str">
        <f t="shared" si="11"/>
        <v/>
      </c>
      <c r="W69" s="14" t="str">
        <f t="shared" si="11"/>
        <v/>
      </c>
      <c r="X69" s="14" t="str">
        <f t="shared" si="11"/>
        <v/>
      </c>
      <c r="Y69" s="14" t="str">
        <f t="shared" si="11"/>
        <v/>
      </c>
      <c r="Z69" s="14" t="str">
        <f t="shared" si="11"/>
        <v/>
      </c>
      <c r="AA69" s="14" t="str">
        <f t="shared" si="11"/>
        <v/>
      </c>
      <c r="AB69" s="14" t="str">
        <f t="shared" si="11"/>
        <v/>
      </c>
      <c r="AC69" s="14" t="str">
        <f t="shared" si="11"/>
        <v/>
      </c>
      <c r="AD69" s="14" t="str">
        <f t="shared" si="11"/>
        <v/>
      </c>
      <c r="AE69" s="14" t="str">
        <f t="shared" si="11"/>
        <v/>
      </c>
      <c r="AF69" s="14" t="str">
        <f t="shared" si="11"/>
        <v/>
      </c>
      <c r="AG69" s="14" t="str">
        <f t="shared" si="11"/>
        <v/>
      </c>
      <c r="AH69" s="14" t="str">
        <f t="shared" si="11"/>
        <v/>
      </c>
      <c r="AI69" s="14" t="str">
        <f t="shared" si="11"/>
        <v/>
      </c>
      <c r="AJ69" s="14" t="str">
        <f t="shared" si="11"/>
        <v/>
      </c>
      <c r="AK69" s="14" t="str">
        <f t="shared" si="11"/>
        <v/>
      </c>
      <c r="AL69" s="14" t="str">
        <f t="shared" si="11"/>
        <v/>
      </c>
      <c r="AM69" s="14" t="str">
        <f t="shared" si="11"/>
        <v/>
      </c>
      <c r="AN69" s="14" t="str">
        <f t="shared" si="11"/>
        <v/>
      </c>
      <c r="AO69" s="14" t="str">
        <f t="shared" si="11"/>
        <v/>
      </c>
      <c r="AP69" s="14" t="str">
        <f t="shared" si="11"/>
        <v/>
      </c>
      <c r="AQ69" s="14" t="str">
        <f t="shared" si="11"/>
        <v/>
      </c>
      <c r="AR69" s="14" t="str">
        <f t="shared" si="11"/>
        <v/>
      </c>
      <c r="AS69" s="14" t="str">
        <f t="shared" si="11"/>
        <v/>
      </c>
      <c r="AT69" s="14" t="str">
        <f t="shared" si="11"/>
        <v/>
      </c>
      <c r="AU69" s="14" t="str">
        <f t="shared" si="11"/>
        <v/>
      </c>
      <c r="AV69" s="14" t="str">
        <f t="shared" si="11"/>
        <v/>
      </c>
      <c r="AW69" s="14" t="str">
        <f t="shared" si="11"/>
        <v/>
      </c>
      <c r="AX69" s="14" t="str">
        <f t="shared" si="11"/>
        <v/>
      </c>
      <c r="AY69" s="14" t="str">
        <f t="shared" si="11"/>
        <v/>
      </c>
      <c r="AZ69" s="14" t="str">
        <f t="shared" si="11"/>
        <v/>
      </c>
      <c r="BA69" s="14" t="str">
        <f t="shared" si="11"/>
        <v/>
      </c>
      <c r="BB69" s="14" t="str">
        <f t="shared" si="11"/>
        <v/>
      </c>
      <c r="BC69" s="14" t="str">
        <f t="shared" si="11"/>
        <v/>
      </c>
      <c r="BD69" s="14" t="str">
        <f t="shared" si="11"/>
        <v/>
      </c>
      <c r="BE69" s="14" t="str">
        <f t="shared" si="11"/>
        <v/>
      </c>
      <c r="BF69" s="14" t="str">
        <f t="shared" si="11"/>
        <v/>
      </c>
      <c r="BG69" s="14" t="str">
        <f t="shared" si="11"/>
        <v/>
      </c>
      <c r="BH69" s="14" t="str">
        <f t="shared" si="11"/>
        <v/>
      </c>
      <c r="BI69" s="14" t="str">
        <f t="shared" si="11"/>
        <v/>
      </c>
      <c r="BJ69" s="14" t="str">
        <f t="shared" si="11"/>
        <v/>
      </c>
      <c r="BK69" s="14" t="str">
        <f t="shared" si="11"/>
        <v/>
      </c>
      <c r="BL69" s="14" t="str">
        <f t="shared" si="11"/>
        <v/>
      </c>
      <c r="BM69" s="14" t="str">
        <f t="shared" si="11"/>
        <v/>
      </c>
      <c r="BN69" s="14" t="str">
        <f t="shared" si="11"/>
        <v/>
      </c>
      <c r="BO69" s="14" t="str">
        <f t="shared" si="11"/>
        <v/>
      </c>
    </row>
    <row r="70" spans="2:67" s="14" customFormat="1" hidden="1">
      <c r="B70" s="105"/>
      <c r="C70" s="14">
        <f t="shared" si="12"/>
        <v>70</v>
      </c>
      <c r="D70" s="9" t="s">
        <v>233</v>
      </c>
      <c r="E70" s="14" t="str">
        <f t="shared" si="10"/>
        <v/>
      </c>
      <c r="F70" s="14" t="str">
        <f t="shared" si="11"/>
        <v/>
      </c>
      <c r="G70" s="14" t="str">
        <f t="shared" si="11"/>
        <v/>
      </c>
      <c r="H70" s="14" t="str">
        <f t="shared" si="11"/>
        <v/>
      </c>
      <c r="I70" s="14" t="str">
        <f t="shared" si="11"/>
        <v/>
      </c>
      <c r="J70" s="14" t="str">
        <f t="shared" si="11"/>
        <v/>
      </c>
      <c r="K70" s="14" t="str">
        <f t="shared" si="11"/>
        <v/>
      </c>
      <c r="L70" s="14" t="str">
        <f t="shared" si="11"/>
        <v/>
      </c>
      <c r="M70" s="14" t="str">
        <f t="shared" si="11"/>
        <v/>
      </c>
      <c r="N70" s="14" t="str">
        <f t="shared" si="11"/>
        <v/>
      </c>
      <c r="O70" s="14" t="str">
        <f t="shared" si="11"/>
        <v/>
      </c>
      <c r="P70" s="14" t="str">
        <f t="shared" si="11"/>
        <v/>
      </c>
      <c r="Q70" s="14" t="str">
        <f t="shared" si="11"/>
        <v/>
      </c>
      <c r="R70" s="14" t="str">
        <f t="shared" si="11"/>
        <v/>
      </c>
      <c r="S70" s="14" t="str">
        <f t="shared" si="11"/>
        <v/>
      </c>
      <c r="T70" s="14" t="str">
        <f t="shared" si="11"/>
        <v/>
      </c>
      <c r="U70" s="14" t="str">
        <f t="shared" si="11"/>
        <v/>
      </c>
      <c r="V70" s="14" t="str">
        <f t="shared" si="11"/>
        <v/>
      </c>
      <c r="W70" s="14" t="str">
        <f t="shared" si="11"/>
        <v/>
      </c>
      <c r="X70" s="14" t="str">
        <f t="shared" si="11"/>
        <v/>
      </c>
      <c r="Y70" s="14" t="str">
        <f t="shared" si="11"/>
        <v/>
      </c>
      <c r="Z70" s="14" t="str">
        <f t="shared" si="11"/>
        <v/>
      </c>
      <c r="AA70" s="14" t="str">
        <f t="shared" si="11"/>
        <v/>
      </c>
      <c r="AB70" s="14" t="str">
        <f t="shared" si="11"/>
        <v/>
      </c>
      <c r="AC70" s="14" t="str">
        <f t="shared" si="11"/>
        <v/>
      </c>
      <c r="AD70" s="14" t="str">
        <f t="shared" si="11"/>
        <v/>
      </c>
      <c r="AE70" s="14" t="str">
        <f t="shared" si="11"/>
        <v/>
      </c>
      <c r="AF70" s="14" t="str">
        <f t="shared" si="11"/>
        <v/>
      </c>
      <c r="AG70" s="14" t="str">
        <f t="shared" si="11"/>
        <v/>
      </c>
      <c r="AH70" s="14">
        <f t="shared" si="11"/>
        <v>70</v>
      </c>
      <c r="AI70" s="14" t="str">
        <f t="shared" si="11"/>
        <v/>
      </c>
      <c r="AJ70" s="14" t="str">
        <f t="shared" si="11"/>
        <v/>
      </c>
      <c r="AK70" s="14" t="str">
        <f t="shared" si="11"/>
        <v/>
      </c>
      <c r="AL70" s="14" t="str">
        <f t="shared" si="11"/>
        <v/>
      </c>
      <c r="AM70" s="14" t="str">
        <f t="shared" si="11"/>
        <v/>
      </c>
      <c r="AN70" s="14" t="str">
        <f t="shared" si="11"/>
        <v/>
      </c>
      <c r="AO70" s="14" t="str">
        <f t="shared" si="11"/>
        <v/>
      </c>
      <c r="AP70" s="14" t="str">
        <f t="shared" si="11"/>
        <v/>
      </c>
      <c r="AQ70" s="14" t="str">
        <f t="shared" si="11"/>
        <v/>
      </c>
      <c r="AR70" s="14" t="str">
        <f t="shared" si="11"/>
        <v/>
      </c>
      <c r="AS70" s="14" t="str">
        <f t="shared" si="11"/>
        <v/>
      </c>
      <c r="AT70" s="14" t="str">
        <f t="shared" si="11"/>
        <v/>
      </c>
      <c r="AU70" s="14" t="str">
        <f t="shared" si="11"/>
        <v/>
      </c>
      <c r="AV70" s="14" t="str">
        <f t="shared" si="11"/>
        <v/>
      </c>
      <c r="AW70" s="14" t="str">
        <f t="shared" si="11"/>
        <v/>
      </c>
      <c r="AX70" s="14" t="str">
        <f t="shared" si="11"/>
        <v/>
      </c>
      <c r="AY70" s="14" t="str">
        <f t="shared" si="11"/>
        <v/>
      </c>
      <c r="AZ70" s="14" t="str">
        <f t="shared" si="11"/>
        <v/>
      </c>
      <c r="BA70" s="14" t="str">
        <f t="shared" si="11"/>
        <v/>
      </c>
      <c r="BB70" s="14" t="str">
        <f t="shared" si="11"/>
        <v/>
      </c>
      <c r="BC70" s="14" t="str">
        <f t="shared" si="11"/>
        <v/>
      </c>
      <c r="BD70" s="14" t="str">
        <f t="shared" si="11"/>
        <v/>
      </c>
      <c r="BE70" s="14" t="str">
        <f t="shared" si="11"/>
        <v/>
      </c>
      <c r="BF70" s="14" t="str">
        <f t="shared" si="11"/>
        <v/>
      </c>
      <c r="BG70" s="14" t="str">
        <f t="shared" si="11"/>
        <v/>
      </c>
      <c r="BH70" s="14" t="str">
        <f t="shared" si="11"/>
        <v/>
      </c>
      <c r="BI70" s="14" t="str">
        <f t="shared" si="11"/>
        <v/>
      </c>
      <c r="BJ70" s="14" t="str">
        <f t="shared" si="11"/>
        <v/>
      </c>
      <c r="BK70" s="14" t="str">
        <f t="shared" si="11"/>
        <v/>
      </c>
      <c r="BL70" s="14" t="str">
        <f t="shared" si="11"/>
        <v/>
      </c>
      <c r="BM70" s="14" t="str">
        <f t="shared" si="11"/>
        <v/>
      </c>
      <c r="BN70" s="14" t="str">
        <f t="shared" si="11"/>
        <v/>
      </c>
      <c r="BO70" s="14" t="str">
        <f t="shared" si="11"/>
        <v/>
      </c>
    </row>
    <row r="71" spans="2:67" s="14" customFormat="1" hidden="1">
      <c r="B71" s="105"/>
      <c r="C71" s="14">
        <f t="shared" si="12"/>
        <v>80</v>
      </c>
      <c r="D71" s="9" t="s">
        <v>233</v>
      </c>
      <c r="E71" s="14" t="str">
        <f t="shared" si="10"/>
        <v/>
      </c>
      <c r="F71" s="14" t="str">
        <f t="shared" si="11"/>
        <v/>
      </c>
      <c r="G71" s="14" t="str">
        <f t="shared" si="11"/>
        <v/>
      </c>
      <c r="H71" s="14" t="str">
        <f t="shared" si="11"/>
        <v/>
      </c>
      <c r="I71" s="14" t="str">
        <f t="shared" si="11"/>
        <v/>
      </c>
      <c r="J71" s="14" t="str">
        <f t="shared" si="11"/>
        <v/>
      </c>
      <c r="K71" s="14" t="str">
        <f t="shared" si="11"/>
        <v/>
      </c>
      <c r="L71" s="14" t="str">
        <f t="shared" si="11"/>
        <v/>
      </c>
      <c r="M71" s="14" t="str">
        <f t="shared" si="11"/>
        <v/>
      </c>
      <c r="N71" s="14" t="str">
        <f t="shared" si="11"/>
        <v/>
      </c>
      <c r="O71" s="14" t="str">
        <f t="shared" si="11"/>
        <v/>
      </c>
      <c r="P71" s="14" t="str">
        <f t="shared" si="11"/>
        <v/>
      </c>
      <c r="Q71" s="14" t="str">
        <f t="shared" si="11"/>
        <v/>
      </c>
      <c r="R71" s="14" t="str">
        <f t="shared" si="11"/>
        <v/>
      </c>
      <c r="S71" s="14" t="str">
        <f t="shared" si="11"/>
        <v/>
      </c>
      <c r="T71" s="14" t="str">
        <f t="shared" si="11"/>
        <v/>
      </c>
      <c r="U71" s="14" t="str">
        <f t="shared" si="11"/>
        <v/>
      </c>
      <c r="V71" s="14" t="str">
        <f t="shared" si="11"/>
        <v/>
      </c>
      <c r="W71" s="14" t="str">
        <f t="shared" si="11"/>
        <v/>
      </c>
      <c r="X71" s="14" t="str">
        <f t="shared" si="11"/>
        <v/>
      </c>
      <c r="Y71" s="14" t="str">
        <f t="shared" si="11"/>
        <v/>
      </c>
      <c r="Z71" s="14" t="str">
        <f t="shared" si="11"/>
        <v/>
      </c>
      <c r="AA71" s="14" t="str">
        <f t="shared" si="11"/>
        <v/>
      </c>
      <c r="AB71" s="14" t="str">
        <f t="shared" si="11"/>
        <v/>
      </c>
      <c r="AC71" s="14">
        <f t="shared" si="11"/>
        <v>80</v>
      </c>
      <c r="AD71" s="14" t="str">
        <f t="shared" si="11"/>
        <v/>
      </c>
      <c r="AE71" s="14" t="str">
        <f t="shared" si="11"/>
        <v/>
      </c>
      <c r="AF71" s="14" t="str">
        <f t="shared" si="11"/>
        <v/>
      </c>
      <c r="AG71" s="14" t="str">
        <f t="shared" si="11"/>
        <v/>
      </c>
      <c r="AH71" s="14" t="str">
        <f t="shared" si="11"/>
        <v/>
      </c>
      <c r="AI71" s="14" t="str">
        <f t="shared" si="11"/>
        <v/>
      </c>
      <c r="AJ71" s="14" t="str">
        <f t="shared" si="11"/>
        <v/>
      </c>
      <c r="AK71" s="14" t="str">
        <f t="shared" si="11"/>
        <v/>
      </c>
      <c r="AL71" s="14" t="str">
        <f t="shared" si="11"/>
        <v/>
      </c>
      <c r="AM71" s="14" t="str">
        <f t="shared" si="11"/>
        <v/>
      </c>
      <c r="AN71" s="14" t="str">
        <f t="shared" si="11"/>
        <v/>
      </c>
      <c r="AO71" s="14" t="str">
        <f t="shared" si="11"/>
        <v/>
      </c>
      <c r="AP71" s="14" t="str">
        <f t="shared" si="11"/>
        <v/>
      </c>
      <c r="AQ71" s="14" t="str">
        <f t="shared" si="11"/>
        <v/>
      </c>
      <c r="AR71" s="14" t="str">
        <f t="shared" si="11"/>
        <v/>
      </c>
      <c r="AS71" s="14" t="str">
        <f t="shared" si="11"/>
        <v/>
      </c>
      <c r="AT71" s="14" t="str">
        <f t="shared" si="11"/>
        <v/>
      </c>
      <c r="AU71" s="14" t="str">
        <f t="shared" si="11"/>
        <v/>
      </c>
      <c r="AV71" s="14" t="str">
        <f t="shared" si="11"/>
        <v/>
      </c>
      <c r="AW71" s="14" t="str">
        <f t="shared" si="11"/>
        <v/>
      </c>
      <c r="AX71" s="14" t="str">
        <f t="shared" si="11"/>
        <v/>
      </c>
      <c r="AY71" s="14" t="str">
        <f t="shared" si="11"/>
        <v/>
      </c>
      <c r="AZ71" s="14" t="str">
        <f t="shared" si="11"/>
        <v/>
      </c>
      <c r="BA71" s="14" t="str">
        <f t="shared" si="11"/>
        <v/>
      </c>
      <c r="BB71" s="14" t="str">
        <f t="shared" si="11"/>
        <v/>
      </c>
      <c r="BC71" s="14" t="str">
        <f t="shared" si="11"/>
        <v/>
      </c>
      <c r="BD71" s="14" t="str">
        <f t="shared" si="11"/>
        <v/>
      </c>
      <c r="BE71" s="14" t="str">
        <f t="shared" si="11"/>
        <v/>
      </c>
      <c r="BF71" s="14" t="str">
        <f t="shared" si="11"/>
        <v/>
      </c>
      <c r="BG71" s="14" t="str">
        <f t="shared" si="11"/>
        <v/>
      </c>
      <c r="BH71" s="14" t="str">
        <f t="shared" si="11"/>
        <v/>
      </c>
      <c r="BI71" s="14" t="str">
        <f t="shared" si="11"/>
        <v/>
      </c>
      <c r="BJ71" s="14" t="str">
        <f t="shared" si="11"/>
        <v/>
      </c>
      <c r="BK71" s="14" t="str">
        <f t="shared" si="11"/>
        <v/>
      </c>
      <c r="BL71" s="14" t="str">
        <f t="shared" si="11"/>
        <v/>
      </c>
      <c r="BM71" s="14" t="str">
        <f t="shared" si="11"/>
        <v/>
      </c>
      <c r="BN71" s="14" t="str">
        <f t="shared" si="11"/>
        <v/>
      </c>
      <c r="BO71" s="14" t="str">
        <f t="shared" si="11"/>
        <v/>
      </c>
    </row>
    <row r="72" spans="2:67" s="14" customFormat="1" hidden="1">
      <c r="B72" s="105"/>
      <c r="C72" s="14">
        <f t="shared" si="12"/>
        <v>100</v>
      </c>
      <c r="D72" s="9" t="s">
        <v>233</v>
      </c>
      <c r="E72" s="14">
        <f t="shared" si="10"/>
        <v>100</v>
      </c>
      <c r="F72" s="14">
        <f t="shared" si="11"/>
        <v>100</v>
      </c>
      <c r="G72" s="14">
        <f t="shared" si="11"/>
        <v>100</v>
      </c>
      <c r="H72" s="14">
        <f t="shared" si="11"/>
        <v>100</v>
      </c>
      <c r="I72" s="14">
        <f t="shared" si="11"/>
        <v>100</v>
      </c>
      <c r="J72" s="14">
        <f t="shared" si="11"/>
        <v>100</v>
      </c>
      <c r="K72" s="14">
        <f t="shared" si="11"/>
        <v>100</v>
      </c>
      <c r="L72" s="14">
        <f t="shared" si="11"/>
        <v>100</v>
      </c>
      <c r="M72" s="14">
        <f t="shared" ref="F72:BO76" si="13">IF(M24="","",$C24)</f>
        <v>100</v>
      </c>
      <c r="N72" s="14">
        <f t="shared" si="13"/>
        <v>100</v>
      </c>
      <c r="O72" s="14" t="str">
        <f t="shared" si="13"/>
        <v/>
      </c>
      <c r="P72" s="14" t="str">
        <f t="shared" si="13"/>
        <v/>
      </c>
      <c r="Q72" s="14" t="str">
        <f t="shared" si="13"/>
        <v/>
      </c>
      <c r="R72" s="14" t="str">
        <f t="shared" si="13"/>
        <v/>
      </c>
      <c r="S72" s="14">
        <f t="shared" si="13"/>
        <v>100</v>
      </c>
      <c r="T72" s="14">
        <f t="shared" si="13"/>
        <v>100</v>
      </c>
      <c r="U72" s="14" t="str">
        <f t="shared" si="13"/>
        <v/>
      </c>
      <c r="V72" s="14" t="str">
        <f t="shared" si="13"/>
        <v/>
      </c>
      <c r="W72" s="14" t="str">
        <f t="shared" si="13"/>
        <v/>
      </c>
      <c r="X72" s="14" t="str">
        <f t="shared" si="13"/>
        <v/>
      </c>
      <c r="Y72" s="14">
        <f t="shared" si="13"/>
        <v>100</v>
      </c>
      <c r="Z72" s="14">
        <f t="shared" si="13"/>
        <v>100</v>
      </c>
      <c r="AA72" s="14" t="str">
        <f t="shared" si="13"/>
        <v/>
      </c>
      <c r="AB72" s="14" t="str">
        <f t="shared" si="13"/>
        <v/>
      </c>
      <c r="AC72" s="14" t="str">
        <f t="shared" si="13"/>
        <v/>
      </c>
      <c r="AD72" s="14" t="str">
        <f t="shared" si="13"/>
        <v/>
      </c>
      <c r="AE72" s="14" t="str">
        <f t="shared" si="13"/>
        <v/>
      </c>
      <c r="AF72" s="14" t="str">
        <f t="shared" si="13"/>
        <v/>
      </c>
      <c r="AG72" s="14" t="str">
        <f t="shared" si="13"/>
        <v/>
      </c>
      <c r="AH72" s="14" t="str">
        <f t="shared" si="13"/>
        <v/>
      </c>
      <c r="AI72" s="14" t="str">
        <f t="shared" si="13"/>
        <v/>
      </c>
      <c r="AJ72" s="14">
        <f t="shared" si="13"/>
        <v>100</v>
      </c>
      <c r="AK72" s="14">
        <f t="shared" si="13"/>
        <v>100</v>
      </c>
      <c r="AL72" s="14">
        <f t="shared" si="13"/>
        <v>100</v>
      </c>
      <c r="AM72" s="14">
        <f t="shared" si="13"/>
        <v>100</v>
      </c>
      <c r="AN72" s="14" t="str">
        <f t="shared" si="13"/>
        <v/>
      </c>
      <c r="AO72" s="14" t="str">
        <f t="shared" si="13"/>
        <v/>
      </c>
      <c r="AP72" s="14">
        <f t="shared" si="13"/>
        <v>100</v>
      </c>
      <c r="AQ72" s="14">
        <f t="shared" si="13"/>
        <v>100</v>
      </c>
      <c r="AR72" s="14">
        <f t="shared" si="13"/>
        <v>100</v>
      </c>
      <c r="AS72" s="14">
        <f t="shared" si="13"/>
        <v>100</v>
      </c>
      <c r="AT72" s="14" t="str">
        <f t="shared" si="13"/>
        <v/>
      </c>
      <c r="AU72" s="14" t="str">
        <f t="shared" si="13"/>
        <v/>
      </c>
      <c r="AV72" s="14" t="str">
        <f t="shared" si="13"/>
        <v/>
      </c>
      <c r="AW72" s="14" t="str">
        <f t="shared" si="13"/>
        <v/>
      </c>
      <c r="AX72" s="14" t="str">
        <f t="shared" si="13"/>
        <v/>
      </c>
      <c r="AY72" s="14" t="str">
        <f t="shared" si="13"/>
        <v/>
      </c>
      <c r="AZ72" s="14" t="str">
        <f t="shared" si="13"/>
        <v/>
      </c>
      <c r="BA72" s="14" t="str">
        <f t="shared" si="13"/>
        <v/>
      </c>
      <c r="BB72" s="14" t="str">
        <f t="shared" si="13"/>
        <v/>
      </c>
      <c r="BC72" s="14" t="str">
        <f t="shared" si="13"/>
        <v/>
      </c>
      <c r="BD72" s="14" t="str">
        <f t="shared" si="13"/>
        <v/>
      </c>
      <c r="BE72" s="14" t="str">
        <f t="shared" si="13"/>
        <v/>
      </c>
      <c r="BF72" s="14" t="str">
        <f t="shared" si="13"/>
        <v/>
      </c>
      <c r="BG72" s="14" t="str">
        <f t="shared" si="13"/>
        <v/>
      </c>
      <c r="BH72" s="14" t="str">
        <f t="shared" si="13"/>
        <v/>
      </c>
      <c r="BI72" s="14" t="str">
        <f t="shared" si="13"/>
        <v/>
      </c>
      <c r="BJ72" s="14" t="str">
        <f t="shared" si="13"/>
        <v/>
      </c>
      <c r="BK72" s="14" t="str">
        <f t="shared" si="13"/>
        <v/>
      </c>
      <c r="BL72" s="14" t="str">
        <f t="shared" si="13"/>
        <v/>
      </c>
      <c r="BM72" s="14" t="str">
        <f t="shared" si="13"/>
        <v/>
      </c>
      <c r="BN72" s="14" t="str">
        <f t="shared" si="13"/>
        <v/>
      </c>
      <c r="BO72" s="14" t="str">
        <f t="shared" si="13"/>
        <v/>
      </c>
    </row>
    <row r="73" spans="2:67" s="14" customFormat="1" hidden="1">
      <c r="B73" s="105"/>
      <c r="C73" s="14">
        <f t="shared" si="12"/>
        <v>110</v>
      </c>
      <c r="D73" s="9" t="s">
        <v>233</v>
      </c>
      <c r="E73" s="14" t="str">
        <f t="shared" si="10"/>
        <v/>
      </c>
      <c r="F73" s="14" t="str">
        <f t="shared" si="13"/>
        <v/>
      </c>
      <c r="G73" s="14" t="str">
        <f t="shared" si="13"/>
        <v/>
      </c>
      <c r="H73" s="14" t="str">
        <f t="shared" si="13"/>
        <v/>
      </c>
      <c r="I73" s="14" t="str">
        <f t="shared" si="13"/>
        <v/>
      </c>
      <c r="J73" s="14" t="str">
        <f t="shared" si="13"/>
        <v/>
      </c>
      <c r="K73" s="14" t="str">
        <f t="shared" si="13"/>
        <v/>
      </c>
      <c r="L73" s="14" t="str">
        <f t="shared" si="13"/>
        <v/>
      </c>
      <c r="M73" s="14" t="str">
        <f t="shared" si="13"/>
        <v/>
      </c>
      <c r="N73" s="14" t="str">
        <f t="shared" si="13"/>
        <v/>
      </c>
      <c r="O73" s="14" t="str">
        <f t="shared" si="13"/>
        <v/>
      </c>
      <c r="P73" s="14" t="str">
        <f t="shared" si="13"/>
        <v/>
      </c>
      <c r="Q73" s="14">
        <f t="shared" si="13"/>
        <v>110</v>
      </c>
      <c r="R73" s="14" t="str">
        <f t="shared" si="13"/>
        <v/>
      </c>
      <c r="S73" s="14" t="str">
        <f t="shared" si="13"/>
        <v/>
      </c>
      <c r="T73" s="14" t="str">
        <f t="shared" si="13"/>
        <v/>
      </c>
      <c r="U73" s="14" t="str">
        <f t="shared" si="13"/>
        <v/>
      </c>
      <c r="V73" s="14">
        <f t="shared" si="13"/>
        <v>110</v>
      </c>
      <c r="W73" s="14">
        <f t="shared" si="13"/>
        <v>110</v>
      </c>
      <c r="X73" s="14" t="str">
        <f t="shared" si="13"/>
        <v/>
      </c>
      <c r="Y73" s="14" t="str">
        <f t="shared" si="13"/>
        <v/>
      </c>
      <c r="Z73" s="14" t="str">
        <f t="shared" si="13"/>
        <v/>
      </c>
      <c r="AA73" s="14" t="str">
        <f t="shared" si="13"/>
        <v/>
      </c>
      <c r="AB73" s="14" t="str">
        <f t="shared" si="13"/>
        <v/>
      </c>
      <c r="AC73" s="14" t="str">
        <f t="shared" si="13"/>
        <v/>
      </c>
      <c r="AD73" s="14" t="str">
        <f t="shared" si="13"/>
        <v/>
      </c>
      <c r="AE73" s="14" t="str">
        <f t="shared" si="13"/>
        <v/>
      </c>
      <c r="AF73" s="14" t="str">
        <f t="shared" si="13"/>
        <v/>
      </c>
      <c r="AG73" s="14" t="str">
        <f t="shared" si="13"/>
        <v/>
      </c>
      <c r="AH73" s="14" t="str">
        <f t="shared" si="13"/>
        <v/>
      </c>
      <c r="AI73" s="14" t="str">
        <f t="shared" si="13"/>
        <v/>
      </c>
      <c r="AJ73" s="14" t="str">
        <f t="shared" si="13"/>
        <v/>
      </c>
      <c r="AK73" s="14" t="str">
        <f t="shared" si="13"/>
        <v/>
      </c>
      <c r="AL73" s="14" t="str">
        <f t="shared" si="13"/>
        <v/>
      </c>
      <c r="AM73" s="14" t="str">
        <f t="shared" si="13"/>
        <v/>
      </c>
      <c r="AN73" s="14" t="str">
        <f t="shared" si="13"/>
        <v/>
      </c>
      <c r="AO73" s="14" t="str">
        <f t="shared" si="13"/>
        <v/>
      </c>
      <c r="AP73" s="14" t="str">
        <f t="shared" si="13"/>
        <v/>
      </c>
      <c r="AQ73" s="14" t="str">
        <f t="shared" si="13"/>
        <v/>
      </c>
      <c r="AR73" s="14" t="str">
        <f t="shared" si="13"/>
        <v/>
      </c>
      <c r="AS73" s="14" t="str">
        <f t="shared" si="13"/>
        <v/>
      </c>
      <c r="AT73" s="14" t="str">
        <f t="shared" si="13"/>
        <v/>
      </c>
      <c r="AU73" s="14" t="str">
        <f t="shared" si="13"/>
        <v/>
      </c>
      <c r="AV73" s="14" t="str">
        <f t="shared" si="13"/>
        <v/>
      </c>
      <c r="AW73" s="14" t="str">
        <f t="shared" si="13"/>
        <v/>
      </c>
      <c r="AX73" s="14" t="str">
        <f t="shared" si="13"/>
        <v/>
      </c>
      <c r="AY73" s="14" t="str">
        <f t="shared" si="13"/>
        <v/>
      </c>
      <c r="AZ73" s="14" t="str">
        <f t="shared" si="13"/>
        <v/>
      </c>
      <c r="BA73" s="14" t="str">
        <f t="shared" si="13"/>
        <v/>
      </c>
      <c r="BB73" s="14" t="str">
        <f t="shared" si="13"/>
        <v/>
      </c>
      <c r="BC73" s="14" t="str">
        <f t="shared" si="13"/>
        <v/>
      </c>
      <c r="BD73" s="14" t="str">
        <f t="shared" si="13"/>
        <v/>
      </c>
      <c r="BE73" s="14" t="str">
        <f t="shared" si="13"/>
        <v/>
      </c>
      <c r="BF73" s="14" t="str">
        <f t="shared" si="13"/>
        <v/>
      </c>
      <c r="BG73" s="14" t="str">
        <f t="shared" si="13"/>
        <v/>
      </c>
      <c r="BH73" s="14" t="str">
        <f t="shared" si="13"/>
        <v/>
      </c>
      <c r="BI73" s="14" t="str">
        <f t="shared" si="13"/>
        <v/>
      </c>
      <c r="BJ73" s="14" t="str">
        <f t="shared" si="13"/>
        <v/>
      </c>
      <c r="BK73" s="14" t="str">
        <f t="shared" si="13"/>
        <v/>
      </c>
      <c r="BL73" s="14" t="str">
        <f t="shared" si="13"/>
        <v/>
      </c>
      <c r="BM73" s="14" t="str">
        <f t="shared" si="13"/>
        <v/>
      </c>
      <c r="BN73" s="14" t="str">
        <f t="shared" si="13"/>
        <v/>
      </c>
      <c r="BO73" s="14" t="str">
        <f t="shared" si="13"/>
        <v/>
      </c>
    </row>
    <row r="74" spans="2:67" s="14" customFormat="1" hidden="1">
      <c r="B74" s="105"/>
      <c r="C74" s="14">
        <f t="shared" si="12"/>
        <v>150</v>
      </c>
      <c r="D74" s="9" t="s">
        <v>233</v>
      </c>
      <c r="E74" s="14">
        <f t="shared" si="10"/>
        <v>150</v>
      </c>
      <c r="F74" s="14">
        <f t="shared" si="13"/>
        <v>150</v>
      </c>
      <c r="G74" s="14">
        <f t="shared" si="13"/>
        <v>150</v>
      </c>
      <c r="H74" s="14">
        <f t="shared" si="13"/>
        <v>150</v>
      </c>
      <c r="I74" s="14">
        <f t="shared" si="13"/>
        <v>150</v>
      </c>
      <c r="J74" s="14">
        <f t="shared" si="13"/>
        <v>150</v>
      </c>
      <c r="K74" s="14">
        <f t="shared" si="13"/>
        <v>150</v>
      </c>
      <c r="L74" s="14">
        <f t="shared" si="13"/>
        <v>150</v>
      </c>
      <c r="M74" s="14">
        <f t="shared" si="13"/>
        <v>150</v>
      </c>
      <c r="N74" s="14">
        <f t="shared" si="13"/>
        <v>150</v>
      </c>
      <c r="O74" s="14" t="str">
        <f t="shared" si="13"/>
        <v/>
      </c>
      <c r="P74" s="14" t="str">
        <f t="shared" si="13"/>
        <v/>
      </c>
      <c r="Q74" s="14" t="str">
        <f t="shared" si="13"/>
        <v/>
      </c>
      <c r="R74" s="14" t="str">
        <f t="shared" si="13"/>
        <v/>
      </c>
      <c r="S74" s="14" t="str">
        <f t="shared" si="13"/>
        <v/>
      </c>
      <c r="T74" s="14" t="str">
        <f t="shared" si="13"/>
        <v/>
      </c>
      <c r="U74" s="14" t="str">
        <f t="shared" si="13"/>
        <v/>
      </c>
      <c r="V74" s="14" t="str">
        <f t="shared" si="13"/>
        <v/>
      </c>
      <c r="W74" s="14" t="str">
        <f t="shared" si="13"/>
        <v/>
      </c>
      <c r="X74" s="14" t="str">
        <f t="shared" si="13"/>
        <v/>
      </c>
      <c r="Y74" s="14">
        <f t="shared" si="13"/>
        <v>150</v>
      </c>
      <c r="Z74" s="14" t="str">
        <f t="shared" si="13"/>
        <v/>
      </c>
      <c r="AA74" s="14" t="str">
        <f t="shared" si="13"/>
        <v/>
      </c>
      <c r="AB74" s="14" t="str">
        <f t="shared" si="13"/>
        <v/>
      </c>
      <c r="AC74" s="14" t="str">
        <f t="shared" si="13"/>
        <v/>
      </c>
      <c r="AD74" s="14" t="str">
        <f t="shared" si="13"/>
        <v/>
      </c>
      <c r="AE74" s="14" t="str">
        <f t="shared" si="13"/>
        <v/>
      </c>
      <c r="AF74" s="14" t="str">
        <f t="shared" si="13"/>
        <v/>
      </c>
      <c r="AG74" s="14" t="str">
        <f t="shared" si="13"/>
        <v/>
      </c>
      <c r="AH74" s="14" t="str">
        <f t="shared" si="13"/>
        <v/>
      </c>
      <c r="AI74" s="14" t="str">
        <f t="shared" si="13"/>
        <v/>
      </c>
      <c r="AJ74" s="14" t="str">
        <f t="shared" si="13"/>
        <v/>
      </c>
      <c r="AK74" s="14" t="str">
        <f t="shared" si="13"/>
        <v/>
      </c>
      <c r="AL74" s="14" t="str">
        <f t="shared" si="13"/>
        <v/>
      </c>
      <c r="AM74" s="14" t="str">
        <f t="shared" si="13"/>
        <v/>
      </c>
      <c r="AN74" s="14" t="str">
        <f t="shared" si="13"/>
        <v/>
      </c>
      <c r="AO74" s="14" t="str">
        <f t="shared" si="13"/>
        <v/>
      </c>
      <c r="AP74" s="14" t="str">
        <f t="shared" si="13"/>
        <v/>
      </c>
      <c r="AQ74" s="14" t="str">
        <f t="shared" si="13"/>
        <v/>
      </c>
      <c r="AR74" s="14" t="str">
        <f t="shared" si="13"/>
        <v/>
      </c>
      <c r="AS74" s="14" t="str">
        <f t="shared" si="13"/>
        <v/>
      </c>
      <c r="AT74" s="14" t="str">
        <f t="shared" si="13"/>
        <v/>
      </c>
      <c r="AU74" s="14" t="str">
        <f t="shared" si="13"/>
        <v/>
      </c>
      <c r="AV74" s="14" t="str">
        <f t="shared" si="13"/>
        <v/>
      </c>
      <c r="AW74" s="14" t="str">
        <f t="shared" si="13"/>
        <v/>
      </c>
      <c r="AX74" s="14" t="str">
        <f t="shared" si="13"/>
        <v/>
      </c>
      <c r="AY74" s="14" t="str">
        <f t="shared" si="13"/>
        <v/>
      </c>
      <c r="AZ74" s="14" t="str">
        <f t="shared" si="13"/>
        <v/>
      </c>
      <c r="BA74" s="14" t="str">
        <f t="shared" si="13"/>
        <v/>
      </c>
      <c r="BB74" s="14">
        <f t="shared" si="13"/>
        <v>150</v>
      </c>
      <c r="BC74" s="14">
        <f t="shared" si="13"/>
        <v>150</v>
      </c>
      <c r="BD74" s="14">
        <f t="shared" si="13"/>
        <v>150</v>
      </c>
      <c r="BE74" s="14">
        <f t="shared" si="13"/>
        <v>150</v>
      </c>
      <c r="BF74" s="14" t="str">
        <f t="shared" si="13"/>
        <v/>
      </c>
      <c r="BG74" s="14" t="str">
        <f t="shared" si="13"/>
        <v/>
      </c>
      <c r="BH74" s="14" t="str">
        <f t="shared" si="13"/>
        <v/>
      </c>
      <c r="BI74" s="14" t="str">
        <f t="shared" si="13"/>
        <v/>
      </c>
      <c r="BJ74" s="14" t="str">
        <f t="shared" si="13"/>
        <v/>
      </c>
      <c r="BK74" s="14" t="str">
        <f t="shared" si="13"/>
        <v/>
      </c>
      <c r="BL74" s="14" t="str">
        <f t="shared" si="13"/>
        <v/>
      </c>
      <c r="BM74" s="14" t="str">
        <f t="shared" si="13"/>
        <v/>
      </c>
      <c r="BN74" s="14" t="str">
        <f t="shared" si="13"/>
        <v/>
      </c>
      <c r="BO74" s="14" t="str">
        <f t="shared" si="13"/>
        <v/>
      </c>
    </row>
    <row r="75" spans="2:67" s="14" customFormat="1" hidden="1">
      <c r="B75" s="105"/>
      <c r="C75" s="14">
        <f t="shared" si="12"/>
        <v>160</v>
      </c>
      <c r="D75" s="9" t="s">
        <v>233</v>
      </c>
      <c r="E75" s="14" t="str">
        <f t="shared" si="10"/>
        <v/>
      </c>
      <c r="F75" s="14" t="str">
        <f t="shared" si="13"/>
        <v/>
      </c>
      <c r="G75" s="14" t="str">
        <f t="shared" si="13"/>
        <v/>
      </c>
      <c r="H75" s="14" t="str">
        <f t="shared" si="13"/>
        <v/>
      </c>
      <c r="I75" s="14" t="str">
        <f t="shared" si="13"/>
        <v/>
      </c>
      <c r="J75" s="14" t="str">
        <f t="shared" si="13"/>
        <v/>
      </c>
      <c r="K75" s="14" t="str">
        <f t="shared" si="13"/>
        <v/>
      </c>
      <c r="L75" s="14" t="str">
        <f t="shared" si="13"/>
        <v/>
      </c>
      <c r="M75" s="14" t="str">
        <f t="shared" si="13"/>
        <v/>
      </c>
      <c r="N75" s="14" t="str">
        <f t="shared" si="13"/>
        <v/>
      </c>
      <c r="O75" s="14" t="str">
        <f t="shared" si="13"/>
        <v/>
      </c>
      <c r="P75" s="14" t="str">
        <f t="shared" si="13"/>
        <v/>
      </c>
      <c r="Q75" s="14">
        <f t="shared" si="13"/>
        <v>160</v>
      </c>
      <c r="R75" s="14" t="str">
        <f t="shared" si="13"/>
        <v/>
      </c>
      <c r="S75" s="14" t="str">
        <f t="shared" si="13"/>
        <v/>
      </c>
      <c r="T75" s="14" t="str">
        <f t="shared" si="13"/>
        <v/>
      </c>
      <c r="U75" s="14" t="str">
        <f t="shared" si="13"/>
        <v/>
      </c>
      <c r="V75" s="14" t="str">
        <f t="shared" si="13"/>
        <v/>
      </c>
      <c r="W75" s="14" t="str">
        <f t="shared" si="13"/>
        <v/>
      </c>
      <c r="X75" s="14" t="str">
        <f t="shared" si="13"/>
        <v/>
      </c>
      <c r="Y75" s="14" t="str">
        <f t="shared" si="13"/>
        <v/>
      </c>
      <c r="Z75" s="14" t="str">
        <f t="shared" si="13"/>
        <v/>
      </c>
      <c r="AA75" s="14" t="str">
        <f t="shared" si="13"/>
        <v/>
      </c>
      <c r="AB75" s="14" t="str">
        <f t="shared" si="13"/>
        <v/>
      </c>
      <c r="AC75" s="14" t="str">
        <f t="shared" si="13"/>
        <v/>
      </c>
      <c r="AD75" s="14" t="str">
        <f t="shared" si="13"/>
        <v/>
      </c>
      <c r="AE75" s="14" t="str">
        <f t="shared" si="13"/>
        <v/>
      </c>
      <c r="AF75" s="14" t="str">
        <f t="shared" si="13"/>
        <v/>
      </c>
      <c r="AG75" s="14" t="str">
        <f t="shared" si="13"/>
        <v/>
      </c>
      <c r="AH75" s="14" t="str">
        <f t="shared" si="13"/>
        <v/>
      </c>
      <c r="AI75" s="14" t="str">
        <f t="shared" si="13"/>
        <v/>
      </c>
      <c r="AJ75" s="14" t="str">
        <f t="shared" si="13"/>
        <v/>
      </c>
      <c r="AK75" s="14" t="str">
        <f t="shared" si="13"/>
        <v/>
      </c>
      <c r="AL75" s="14" t="str">
        <f t="shared" si="13"/>
        <v/>
      </c>
      <c r="AM75" s="14" t="str">
        <f t="shared" si="13"/>
        <v/>
      </c>
      <c r="AN75" s="14" t="str">
        <f t="shared" si="13"/>
        <v/>
      </c>
      <c r="AO75" s="14" t="str">
        <f t="shared" si="13"/>
        <v/>
      </c>
      <c r="AP75" s="14" t="str">
        <f t="shared" si="13"/>
        <v/>
      </c>
      <c r="AQ75" s="14" t="str">
        <f t="shared" si="13"/>
        <v/>
      </c>
      <c r="AR75" s="14" t="str">
        <f t="shared" si="13"/>
        <v/>
      </c>
      <c r="AS75" s="14" t="str">
        <f t="shared" si="13"/>
        <v/>
      </c>
      <c r="AT75" s="14" t="str">
        <f t="shared" si="13"/>
        <v/>
      </c>
      <c r="AU75" s="14" t="str">
        <f t="shared" si="13"/>
        <v/>
      </c>
      <c r="AV75" s="14" t="str">
        <f t="shared" si="13"/>
        <v/>
      </c>
      <c r="AW75" s="14" t="str">
        <f t="shared" si="13"/>
        <v/>
      </c>
      <c r="AX75" s="14" t="str">
        <f t="shared" si="13"/>
        <v/>
      </c>
      <c r="AY75" s="14" t="str">
        <f t="shared" si="13"/>
        <v/>
      </c>
      <c r="AZ75" s="14" t="str">
        <f t="shared" si="13"/>
        <v/>
      </c>
      <c r="BA75" s="14" t="str">
        <f t="shared" si="13"/>
        <v/>
      </c>
      <c r="BB75" s="14" t="str">
        <f t="shared" si="13"/>
        <v/>
      </c>
      <c r="BC75" s="14" t="str">
        <f t="shared" si="13"/>
        <v/>
      </c>
      <c r="BD75" s="14" t="str">
        <f t="shared" si="13"/>
        <v/>
      </c>
      <c r="BE75" s="14" t="str">
        <f t="shared" si="13"/>
        <v/>
      </c>
      <c r="BF75" s="14" t="str">
        <f t="shared" si="13"/>
        <v/>
      </c>
      <c r="BG75" s="14" t="str">
        <f t="shared" si="13"/>
        <v/>
      </c>
      <c r="BH75" s="14" t="str">
        <f t="shared" si="13"/>
        <v/>
      </c>
      <c r="BI75" s="14" t="str">
        <f t="shared" si="13"/>
        <v/>
      </c>
      <c r="BJ75" s="14" t="str">
        <f t="shared" si="13"/>
        <v/>
      </c>
      <c r="BK75" s="14" t="str">
        <f t="shared" si="13"/>
        <v/>
      </c>
      <c r="BL75" s="14" t="str">
        <f t="shared" si="13"/>
        <v/>
      </c>
      <c r="BM75" s="14" t="str">
        <f t="shared" si="13"/>
        <v/>
      </c>
      <c r="BN75" s="14" t="str">
        <f t="shared" si="13"/>
        <v/>
      </c>
      <c r="BO75" s="14" t="str">
        <f t="shared" si="13"/>
        <v/>
      </c>
    </row>
    <row r="76" spans="2:67" s="14" customFormat="1" hidden="1">
      <c r="B76" s="105"/>
      <c r="C76" s="14">
        <f t="shared" si="12"/>
        <v>170</v>
      </c>
      <c r="D76" s="9" t="s">
        <v>233</v>
      </c>
      <c r="E76" s="14" t="str">
        <f t="shared" si="10"/>
        <v/>
      </c>
      <c r="F76" s="14" t="str">
        <f t="shared" si="13"/>
        <v/>
      </c>
      <c r="G76" s="14" t="str">
        <f t="shared" si="13"/>
        <v/>
      </c>
      <c r="H76" s="14" t="str">
        <f t="shared" si="13"/>
        <v/>
      </c>
      <c r="I76" s="14" t="str">
        <f t="shared" si="13"/>
        <v/>
      </c>
      <c r="J76" s="14" t="str">
        <f t="shared" si="13"/>
        <v/>
      </c>
      <c r="K76" s="14" t="str">
        <f t="shared" si="13"/>
        <v/>
      </c>
      <c r="L76" s="14" t="str">
        <f t="shared" si="13"/>
        <v/>
      </c>
      <c r="M76" s="14" t="str">
        <f t="shared" si="13"/>
        <v/>
      </c>
      <c r="N76" s="14" t="str">
        <f t="shared" si="13"/>
        <v/>
      </c>
      <c r="O76" s="14" t="str">
        <f t="shared" si="13"/>
        <v/>
      </c>
      <c r="P76" s="14" t="str">
        <f t="shared" si="13"/>
        <v/>
      </c>
      <c r="Q76" s="14" t="str">
        <f t="shared" si="13"/>
        <v/>
      </c>
      <c r="R76" s="14" t="str">
        <f t="shared" si="13"/>
        <v/>
      </c>
      <c r="S76" s="14" t="str">
        <f t="shared" si="13"/>
        <v/>
      </c>
      <c r="T76" s="14" t="str">
        <f t="shared" ref="F76:BO80" si="14">IF(T28="","",$C28)</f>
        <v/>
      </c>
      <c r="U76" s="14" t="str">
        <f t="shared" si="14"/>
        <v/>
      </c>
      <c r="V76" s="14" t="str">
        <f t="shared" si="14"/>
        <v/>
      </c>
      <c r="W76" s="14" t="str">
        <f t="shared" si="14"/>
        <v/>
      </c>
      <c r="X76" s="14" t="str">
        <f t="shared" si="14"/>
        <v/>
      </c>
      <c r="Y76" s="14" t="str">
        <f t="shared" si="14"/>
        <v/>
      </c>
      <c r="Z76" s="14" t="str">
        <f t="shared" si="14"/>
        <v/>
      </c>
      <c r="AA76" s="14" t="str">
        <f t="shared" si="14"/>
        <v/>
      </c>
      <c r="AB76" s="14" t="str">
        <f t="shared" si="14"/>
        <v/>
      </c>
      <c r="AC76" s="14" t="str">
        <f t="shared" si="14"/>
        <v/>
      </c>
      <c r="AD76" s="14" t="str">
        <f t="shared" si="14"/>
        <v/>
      </c>
      <c r="AE76" s="14" t="str">
        <f t="shared" si="14"/>
        <v/>
      </c>
      <c r="AF76" s="14" t="str">
        <f t="shared" si="14"/>
        <v/>
      </c>
      <c r="AG76" s="14" t="str">
        <f t="shared" si="14"/>
        <v/>
      </c>
      <c r="AH76" s="14">
        <f t="shared" si="14"/>
        <v>170</v>
      </c>
      <c r="AI76" s="14">
        <f t="shared" si="14"/>
        <v>170</v>
      </c>
      <c r="AJ76" s="14" t="str">
        <f t="shared" si="14"/>
        <v/>
      </c>
      <c r="AK76" s="14" t="str">
        <f t="shared" si="14"/>
        <v/>
      </c>
      <c r="AL76" s="14" t="str">
        <f t="shared" si="14"/>
        <v/>
      </c>
      <c r="AM76" s="14" t="str">
        <f t="shared" si="14"/>
        <v/>
      </c>
      <c r="AN76" s="14" t="str">
        <f t="shared" si="14"/>
        <v/>
      </c>
      <c r="AO76" s="14" t="str">
        <f t="shared" si="14"/>
        <v/>
      </c>
      <c r="AP76" s="14" t="str">
        <f t="shared" si="14"/>
        <v/>
      </c>
      <c r="AQ76" s="14" t="str">
        <f t="shared" si="14"/>
        <v/>
      </c>
      <c r="AR76" s="14" t="str">
        <f t="shared" si="14"/>
        <v/>
      </c>
      <c r="AS76" s="14" t="str">
        <f t="shared" si="14"/>
        <v/>
      </c>
      <c r="AT76" s="14" t="str">
        <f t="shared" si="14"/>
        <v/>
      </c>
      <c r="AU76" s="14" t="str">
        <f t="shared" si="14"/>
        <v/>
      </c>
      <c r="AV76" s="14" t="str">
        <f t="shared" si="14"/>
        <v/>
      </c>
      <c r="AW76" s="14" t="str">
        <f t="shared" si="14"/>
        <v/>
      </c>
      <c r="AX76" s="14" t="str">
        <f t="shared" si="14"/>
        <v/>
      </c>
      <c r="AY76" s="14" t="str">
        <f t="shared" si="14"/>
        <v/>
      </c>
      <c r="AZ76" s="14" t="str">
        <f t="shared" si="14"/>
        <v/>
      </c>
      <c r="BA76" s="14" t="str">
        <f t="shared" si="14"/>
        <v/>
      </c>
      <c r="BB76" s="14" t="str">
        <f t="shared" si="14"/>
        <v/>
      </c>
      <c r="BC76" s="14" t="str">
        <f t="shared" si="14"/>
        <v/>
      </c>
      <c r="BD76" s="14" t="str">
        <f t="shared" si="14"/>
        <v/>
      </c>
      <c r="BE76" s="14" t="str">
        <f t="shared" si="14"/>
        <v/>
      </c>
      <c r="BF76" s="14" t="str">
        <f t="shared" si="14"/>
        <v/>
      </c>
      <c r="BG76" s="14" t="str">
        <f t="shared" si="14"/>
        <v/>
      </c>
      <c r="BH76" s="14" t="str">
        <f t="shared" si="14"/>
        <v/>
      </c>
      <c r="BI76" s="14" t="str">
        <f t="shared" si="14"/>
        <v/>
      </c>
      <c r="BJ76" s="14" t="str">
        <f t="shared" si="14"/>
        <v/>
      </c>
      <c r="BK76" s="14" t="str">
        <f t="shared" si="14"/>
        <v/>
      </c>
      <c r="BL76" s="14" t="str">
        <f t="shared" si="14"/>
        <v/>
      </c>
      <c r="BM76" s="14" t="str">
        <f t="shared" si="14"/>
        <v/>
      </c>
      <c r="BN76" s="14" t="str">
        <f t="shared" si="14"/>
        <v/>
      </c>
      <c r="BO76" s="14" t="str">
        <f t="shared" si="14"/>
        <v/>
      </c>
    </row>
    <row r="77" spans="2:67" s="14" customFormat="1" hidden="1">
      <c r="B77" s="105"/>
      <c r="C77" s="14">
        <f t="shared" si="12"/>
        <v>180</v>
      </c>
      <c r="D77" s="9" t="s">
        <v>233</v>
      </c>
      <c r="E77" s="14" t="str">
        <f t="shared" si="10"/>
        <v/>
      </c>
      <c r="F77" s="14" t="str">
        <f t="shared" si="14"/>
        <v/>
      </c>
      <c r="G77" s="14" t="str">
        <f t="shared" si="14"/>
        <v/>
      </c>
      <c r="H77" s="14" t="str">
        <f t="shared" si="14"/>
        <v/>
      </c>
      <c r="I77" s="14" t="str">
        <f t="shared" si="14"/>
        <v/>
      </c>
      <c r="J77" s="14" t="str">
        <f t="shared" si="14"/>
        <v/>
      </c>
      <c r="K77" s="14" t="str">
        <f t="shared" si="14"/>
        <v/>
      </c>
      <c r="L77" s="14" t="str">
        <f t="shared" si="14"/>
        <v/>
      </c>
      <c r="M77" s="14" t="str">
        <f t="shared" si="14"/>
        <v/>
      </c>
      <c r="N77" s="14" t="str">
        <f t="shared" si="14"/>
        <v/>
      </c>
      <c r="O77" s="14" t="str">
        <f t="shared" si="14"/>
        <v/>
      </c>
      <c r="P77" s="14" t="str">
        <f t="shared" si="14"/>
        <v/>
      </c>
      <c r="Q77" s="14" t="str">
        <f t="shared" si="14"/>
        <v/>
      </c>
      <c r="R77" s="14" t="str">
        <f t="shared" si="14"/>
        <v/>
      </c>
      <c r="S77" s="14" t="str">
        <f t="shared" si="14"/>
        <v/>
      </c>
      <c r="T77" s="14" t="str">
        <f t="shared" si="14"/>
        <v/>
      </c>
      <c r="U77" s="14" t="str">
        <f t="shared" si="14"/>
        <v/>
      </c>
      <c r="V77" s="14" t="str">
        <f t="shared" si="14"/>
        <v/>
      </c>
      <c r="W77" s="14" t="str">
        <f t="shared" si="14"/>
        <v/>
      </c>
      <c r="X77" s="14" t="str">
        <f t="shared" si="14"/>
        <v/>
      </c>
      <c r="Y77" s="14" t="str">
        <f t="shared" si="14"/>
        <v/>
      </c>
      <c r="Z77" s="14" t="str">
        <f t="shared" si="14"/>
        <v/>
      </c>
      <c r="AA77" s="14" t="str">
        <f t="shared" si="14"/>
        <v/>
      </c>
      <c r="AB77" s="14" t="str">
        <f t="shared" si="14"/>
        <v/>
      </c>
      <c r="AC77" s="14">
        <f t="shared" si="14"/>
        <v>180</v>
      </c>
      <c r="AD77" s="14">
        <f t="shared" si="14"/>
        <v>180</v>
      </c>
      <c r="AE77" s="14" t="str">
        <f t="shared" si="14"/>
        <v/>
      </c>
      <c r="AF77" s="14" t="str">
        <f t="shared" si="14"/>
        <v/>
      </c>
      <c r="AG77" s="14" t="str">
        <f t="shared" si="14"/>
        <v/>
      </c>
      <c r="AH77" s="14" t="str">
        <f t="shared" si="14"/>
        <v/>
      </c>
      <c r="AI77" s="14" t="str">
        <f t="shared" si="14"/>
        <v/>
      </c>
      <c r="AJ77" s="14" t="str">
        <f t="shared" si="14"/>
        <v/>
      </c>
      <c r="AK77" s="14" t="str">
        <f t="shared" si="14"/>
        <v/>
      </c>
      <c r="AL77" s="14" t="str">
        <f t="shared" si="14"/>
        <v/>
      </c>
      <c r="AM77" s="14" t="str">
        <f t="shared" si="14"/>
        <v/>
      </c>
      <c r="AN77" s="14" t="str">
        <f t="shared" si="14"/>
        <v/>
      </c>
      <c r="AO77" s="14" t="str">
        <f t="shared" si="14"/>
        <v/>
      </c>
      <c r="AP77" s="14" t="str">
        <f t="shared" si="14"/>
        <v/>
      </c>
      <c r="AQ77" s="14" t="str">
        <f t="shared" si="14"/>
        <v/>
      </c>
      <c r="AR77" s="14" t="str">
        <f t="shared" si="14"/>
        <v/>
      </c>
      <c r="AS77" s="14" t="str">
        <f t="shared" si="14"/>
        <v/>
      </c>
      <c r="AT77" s="14" t="str">
        <f t="shared" si="14"/>
        <v/>
      </c>
      <c r="AU77" s="14" t="str">
        <f t="shared" si="14"/>
        <v/>
      </c>
      <c r="AV77" s="14" t="str">
        <f t="shared" si="14"/>
        <v/>
      </c>
      <c r="AW77" s="14" t="str">
        <f t="shared" si="14"/>
        <v/>
      </c>
      <c r="AX77" s="14" t="str">
        <f t="shared" si="14"/>
        <v/>
      </c>
      <c r="AY77" s="14" t="str">
        <f t="shared" si="14"/>
        <v/>
      </c>
      <c r="AZ77" s="14" t="str">
        <f t="shared" si="14"/>
        <v/>
      </c>
      <c r="BA77" s="14" t="str">
        <f t="shared" si="14"/>
        <v/>
      </c>
      <c r="BB77" s="14" t="str">
        <f t="shared" si="14"/>
        <v/>
      </c>
      <c r="BC77" s="14" t="str">
        <f t="shared" si="14"/>
        <v/>
      </c>
      <c r="BD77" s="14" t="str">
        <f t="shared" si="14"/>
        <v/>
      </c>
      <c r="BE77" s="14" t="str">
        <f t="shared" si="14"/>
        <v/>
      </c>
      <c r="BF77" s="14" t="str">
        <f t="shared" si="14"/>
        <v/>
      </c>
      <c r="BG77" s="14" t="str">
        <f t="shared" si="14"/>
        <v/>
      </c>
      <c r="BH77" s="14" t="str">
        <f t="shared" si="14"/>
        <v/>
      </c>
      <c r="BI77" s="14" t="str">
        <f t="shared" si="14"/>
        <v/>
      </c>
      <c r="BJ77" s="14" t="str">
        <f t="shared" si="14"/>
        <v/>
      </c>
      <c r="BK77" s="14" t="str">
        <f t="shared" si="14"/>
        <v/>
      </c>
      <c r="BL77" s="14" t="str">
        <f t="shared" si="14"/>
        <v/>
      </c>
      <c r="BM77" s="14" t="str">
        <f t="shared" si="14"/>
        <v/>
      </c>
      <c r="BN77" s="14" t="str">
        <f t="shared" si="14"/>
        <v/>
      </c>
      <c r="BO77" s="14" t="str">
        <f t="shared" si="14"/>
        <v/>
      </c>
    </row>
    <row r="78" spans="2:67" s="14" customFormat="1" hidden="1">
      <c r="B78" s="105"/>
      <c r="C78" s="14">
        <f t="shared" si="12"/>
        <v>200</v>
      </c>
      <c r="D78" s="9" t="s">
        <v>233</v>
      </c>
      <c r="E78" s="14" t="str">
        <f t="shared" si="10"/>
        <v/>
      </c>
      <c r="F78" s="14" t="str">
        <f t="shared" si="14"/>
        <v/>
      </c>
      <c r="G78" s="14" t="str">
        <f t="shared" si="14"/>
        <v/>
      </c>
      <c r="H78" s="14" t="str">
        <f t="shared" si="14"/>
        <v/>
      </c>
      <c r="I78" s="14" t="str">
        <f t="shared" si="14"/>
        <v/>
      </c>
      <c r="J78" s="14" t="str">
        <f t="shared" si="14"/>
        <v/>
      </c>
      <c r="K78" s="14">
        <f t="shared" si="14"/>
        <v>200</v>
      </c>
      <c r="L78" s="14">
        <f t="shared" si="14"/>
        <v>200</v>
      </c>
      <c r="M78" s="14">
        <f t="shared" si="14"/>
        <v>200</v>
      </c>
      <c r="N78" s="14">
        <f t="shared" si="14"/>
        <v>200</v>
      </c>
      <c r="O78" s="14" t="str">
        <f t="shared" si="14"/>
        <v/>
      </c>
      <c r="P78" s="14" t="str">
        <f t="shared" si="14"/>
        <v/>
      </c>
      <c r="Q78" s="14" t="str">
        <f t="shared" si="14"/>
        <v/>
      </c>
      <c r="R78" s="14" t="str">
        <f t="shared" si="14"/>
        <v/>
      </c>
      <c r="S78" s="14">
        <f t="shared" si="14"/>
        <v>200</v>
      </c>
      <c r="T78" s="14">
        <f t="shared" si="14"/>
        <v>200</v>
      </c>
      <c r="U78" s="14" t="str">
        <f t="shared" si="14"/>
        <v/>
      </c>
      <c r="V78" s="14" t="str">
        <f t="shared" si="14"/>
        <v/>
      </c>
      <c r="W78" s="14" t="str">
        <f t="shared" si="14"/>
        <v/>
      </c>
      <c r="X78" s="14" t="str">
        <f t="shared" si="14"/>
        <v/>
      </c>
      <c r="Y78" s="14">
        <f t="shared" si="14"/>
        <v>200</v>
      </c>
      <c r="Z78" s="14">
        <f t="shared" si="14"/>
        <v>200</v>
      </c>
      <c r="AA78" s="14" t="str">
        <f t="shared" si="14"/>
        <v/>
      </c>
      <c r="AB78" s="14" t="str">
        <f t="shared" si="14"/>
        <v/>
      </c>
      <c r="AC78" s="14" t="str">
        <f t="shared" si="14"/>
        <v/>
      </c>
      <c r="AD78" s="14" t="str">
        <f t="shared" si="14"/>
        <v/>
      </c>
      <c r="AE78" s="14">
        <f t="shared" si="14"/>
        <v>200</v>
      </c>
      <c r="AF78" s="14" t="str">
        <f t="shared" si="14"/>
        <v/>
      </c>
      <c r="AG78" s="14" t="str">
        <f t="shared" si="14"/>
        <v/>
      </c>
      <c r="AH78" s="14" t="str">
        <f t="shared" si="14"/>
        <v/>
      </c>
      <c r="AI78" s="14" t="str">
        <f t="shared" si="14"/>
        <v/>
      </c>
      <c r="AJ78" s="14">
        <f t="shared" si="14"/>
        <v>200</v>
      </c>
      <c r="AK78" s="14">
        <f t="shared" si="14"/>
        <v>200</v>
      </c>
      <c r="AL78" s="14">
        <f t="shared" si="14"/>
        <v>200</v>
      </c>
      <c r="AM78" s="14">
        <f t="shared" si="14"/>
        <v>200</v>
      </c>
      <c r="AN78" s="14" t="str">
        <f t="shared" si="14"/>
        <v/>
      </c>
      <c r="AO78" s="14" t="str">
        <f t="shared" si="14"/>
        <v/>
      </c>
      <c r="AP78" s="14">
        <f t="shared" si="14"/>
        <v>200</v>
      </c>
      <c r="AQ78" s="14">
        <f t="shared" si="14"/>
        <v>200</v>
      </c>
      <c r="AR78" s="14">
        <f t="shared" si="14"/>
        <v>200</v>
      </c>
      <c r="AS78" s="14">
        <f t="shared" si="14"/>
        <v>200</v>
      </c>
      <c r="AT78" s="14" t="str">
        <f t="shared" si="14"/>
        <v/>
      </c>
      <c r="AU78" s="14" t="str">
        <f t="shared" si="14"/>
        <v/>
      </c>
      <c r="AV78" s="14">
        <f t="shared" si="14"/>
        <v>200</v>
      </c>
      <c r="AW78" s="14">
        <f t="shared" si="14"/>
        <v>200</v>
      </c>
      <c r="AX78" s="14">
        <f t="shared" si="14"/>
        <v>200</v>
      </c>
      <c r="AY78" s="14">
        <f t="shared" si="14"/>
        <v>200</v>
      </c>
      <c r="AZ78" s="14" t="str">
        <f t="shared" si="14"/>
        <v/>
      </c>
      <c r="BA78" s="14" t="str">
        <f t="shared" si="14"/>
        <v/>
      </c>
      <c r="BB78" s="14" t="str">
        <f t="shared" si="14"/>
        <v/>
      </c>
      <c r="BC78" s="14" t="str">
        <f t="shared" si="14"/>
        <v/>
      </c>
      <c r="BD78" s="14" t="str">
        <f t="shared" si="14"/>
        <v/>
      </c>
      <c r="BE78" s="14" t="str">
        <f t="shared" si="14"/>
        <v/>
      </c>
      <c r="BF78" s="14" t="str">
        <f t="shared" si="14"/>
        <v/>
      </c>
      <c r="BG78" s="14" t="str">
        <f t="shared" si="14"/>
        <v/>
      </c>
      <c r="BH78" s="14" t="str">
        <f t="shared" si="14"/>
        <v/>
      </c>
      <c r="BI78" s="14" t="str">
        <f t="shared" si="14"/>
        <v/>
      </c>
      <c r="BJ78" s="14" t="str">
        <f t="shared" si="14"/>
        <v/>
      </c>
      <c r="BK78" s="14" t="str">
        <f t="shared" si="14"/>
        <v/>
      </c>
      <c r="BL78" s="14" t="str">
        <f t="shared" si="14"/>
        <v/>
      </c>
      <c r="BM78" s="14" t="str">
        <f t="shared" si="14"/>
        <v/>
      </c>
      <c r="BN78" s="14" t="str">
        <f t="shared" si="14"/>
        <v/>
      </c>
      <c r="BO78" s="14" t="str">
        <f t="shared" si="14"/>
        <v/>
      </c>
    </row>
    <row r="79" spans="2:67" s="14" customFormat="1" hidden="1">
      <c r="B79" s="105"/>
      <c r="C79" s="14">
        <f t="shared" si="12"/>
        <v>210</v>
      </c>
      <c r="D79" s="9" t="s">
        <v>233</v>
      </c>
      <c r="E79" s="14" t="str">
        <f t="shared" si="10"/>
        <v/>
      </c>
      <c r="F79" s="14" t="str">
        <f t="shared" si="14"/>
        <v/>
      </c>
      <c r="G79" s="14" t="str">
        <f t="shared" si="14"/>
        <v/>
      </c>
      <c r="H79" s="14" t="str">
        <f t="shared" si="14"/>
        <v/>
      </c>
      <c r="I79" s="14" t="str">
        <f t="shared" si="14"/>
        <v/>
      </c>
      <c r="J79" s="14" t="str">
        <f t="shared" si="14"/>
        <v/>
      </c>
      <c r="K79" s="14" t="str">
        <f t="shared" si="14"/>
        <v/>
      </c>
      <c r="L79" s="14" t="str">
        <f t="shared" si="14"/>
        <v/>
      </c>
      <c r="M79" s="14" t="str">
        <f t="shared" si="14"/>
        <v/>
      </c>
      <c r="N79" s="14" t="str">
        <f t="shared" si="14"/>
        <v/>
      </c>
      <c r="O79" s="14" t="str">
        <f t="shared" si="14"/>
        <v/>
      </c>
      <c r="P79" s="14" t="str">
        <f t="shared" si="14"/>
        <v/>
      </c>
      <c r="Q79" s="14">
        <f t="shared" si="14"/>
        <v>210</v>
      </c>
      <c r="R79" s="14">
        <f t="shared" si="14"/>
        <v>210</v>
      </c>
      <c r="S79" s="14" t="str">
        <f t="shared" si="14"/>
        <v/>
      </c>
      <c r="T79" s="14" t="str">
        <f t="shared" si="14"/>
        <v/>
      </c>
      <c r="U79" s="14" t="str">
        <f t="shared" si="14"/>
        <v/>
      </c>
      <c r="V79" s="14">
        <f t="shared" si="14"/>
        <v>210</v>
      </c>
      <c r="W79" s="14">
        <f t="shared" si="14"/>
        <v>210</v>
      </c>
      <c r="X79" s="14">
        <f t="shared" si="14"/>
        <v>210</v>
      </c>
      <c r="Y79" s="14" t="str">
        <f t="shared" si="14"/>
        <v/>
      </c>
      <c r="Z79" s="14" t="str">
        <f t="shared" si="14"/>
        <v/>
      </c>
      <c r="AA79" s="14" t="str">
        <f t="shared" si="14"/>
        <v/>
      </c>
      <c r="AB79" s="14" t="str">
        <f t="shared" si="14"/>
        <v/>
      </c>
      <c r="AC79" s="14" t="str">
        <f t="shared" si="14"/>
        <v/>
      </c>
      <c r="AD79" s="14" t="str">
        <f t="shared" si="14"/>
        <v/>
      </c>
      <c r="AE79" s="14" t="str">
        <f t="shared" si="14"/>
        <v/>
      </c>
      <c r="AF79" s="14" t="str">
        <f t="shared" si="14"/>
        <v/>
      </c>
      <c r="AG79" s="14" t="str">
        <f t="shared" si="14"/>
        <v/>
      </c>
      <c r="AH79" s="14" t="str">
        <f t="shared" si="14"/>
        <v/>
      </c>
      <c r="AI79" s="14" t="str">
        <f t="shared" si="14"/>
        <v/>
      </c>
      <c r="AJ79" s="14" t="str">
        <f t="shared" si="14"/>
        <v/>
      </c>
      <c r="AK79" s="14" t="str">
        <f t="shared" si="14"/>
        <v/>
      </c>
      <c r="AL79" s="14" t="str">
        <f t="shared" si="14"/>
        <v/>
      </c>
      <c r="AM79" s="14" t="str">
        <f t="shared" si="14"/>
        <v/>
      </c>
      <c r="AN79" s="14" t="str">
        <f t="shared" si="14"/>
        <v/>
      </c>
      <c r="AO79" s="14" t="str">
        <f t="shared" si="14"/>
        <v/>
      </c>
      <c r="AP79" s="14" t="str">
        <f t="shared" si="14"/>
        <v/>
      </c>
      <c r="AQ79" s="14" t="str">
        <f t="shared" si="14"/>
        <v/>
      </c>
      <c r="AR79" s="14" t="str">
        <f t="shared" si="14"/>
        <v/>
      </c>
      <c r="AS79" s="14" t="str">
        <f t="shared" si="14"/>
        <v/>
      </c>
      <c r="AT79" s="14" t="str">
        <f t="shared" si="14"/>
        <v/>
      </c>
      <c r="AU79" s="14" t="str">
        <f t="shared" si="14"/>
        <v/>
      </c>
      <c r="AV79" s="14" t="str">
        <f t="shared" si="14"/>
        <v/>
      </c>
      <c r="AW79" s="14" t="str">
        <f t="shared" si="14"/>
        <v/>
      </c>
      <c r="AX79" s="14" t="str">
        <f t="shared" si="14"/>
        <v/>
      </c>
      <c r="AY79" s="14" t="str">
        <f t="shared" si="14"/>
        <v/>
      </c>
      <c r="AZ79" s="14" t="str">
        <f t="shared" si="14"/>
        <v/>
      </c>
      <c r="BA79" s="14" t="str">
        <f t="shared" si="14"/>
        <v/>
      </c>
      <c r="BB79" s="14" t="str">
        <f t="shared" si="14"/>
        <v/>
      </c>
      <c r="BC79" s="14" t="str">
        <f t="shared" si="14"/>
        <v/>
      </c>
      <c r="BD79" s="14" t="str">
        <f t="shared" si="14"/>
        <v/>
      </c>
      <c r="BE79" s="14" t="str">
        <f t="shared" si="14"/>
        <v/>
      </c>
      <c r="BF79" s="14" t="str">
        <f t="shared" si="14"/>
        <v/>
      </c>
      <c r="BG79" s="14" t="str">
        <f t="shared" si="14"/>
        <v/>
      </c>
      <c r="BH79" s="14" t="str">
        <f t="shared" si="14"/>
        <v/>
      </c>
      <c r="BI79" s="14" t="str">
        <f t="shared" si="14"/>
        <v/>
      </c>
      <c r="BJ79" s="14" t="str">
        <f t="shared" si="14"/>
        <v/>
      </c>
      <c r="BK79" s="14" t="str">
        <f t="shared" si="14"/>
        <v/>
      </c>
      <c r="BL79" s="14" t="str">
        <f t="shared" si="14"/>
        <v/>
      </c>
      <c r="BM79" s="14" t="str">
        <f t="shared" si="14"/>
        <v/>
      </c>
      <c r="BN79" s="14" t="str">
        <f t="shared" si="14"/>
        <v/>
      </c>
      <c r="BO79" s="14" t="str">
        <f t="shared" si="14"/>
        <v/>
      </c>
    </row>
    <row r="80" spans="2:67" s="14" customFormat="1" hidden="1">
      <c r="B80" s="105"/>
      <c r="C80" s="14">
        <f t="shared" si="12"/>
        <v>250</v>
      </c>
      <c r="D80" s="9" t="s">
        <v>233</v>
      </c>
      <c r="E80" s="14" t="str">
        <f t="shared" si="10"/>
        <v/>
      </c>
      <c r="F80" s="14" t="str">
        <f t="shared" si="14"/>
        <v/>
      </c>
      <c r="G80" s="14" t="str">
        <f t="shared" si="14"/>
        <v/>
      </c>
      <c r="H80" s="14" t="str">
        <f t="shared" si="14"/>
        <v/>
      </c>
      <c r="I80" s="14" t="str">
        <f t="shared" si="14"/>
        <v/>
      </c>
      <c r="J80" s="14" t="str">
        <f t="shared" si="14"/>
        <v/>
      </c>
      <c r="K80" s="14">
        <f t="shared" si="14"/>
        <v>250</v>
      </c>
      <c r="L80" s="14">
        <f t="shared" si="14"/>
        <v>250</v>
      </c>
      <c r="M80" s="14" t="str">
        <f t="shared" si="14"/>
        <v/>
      </c>
      <c r="N80" s="14">
        <f t="shared" si="14"/>
        <v>250</v>
      </c>
      <c r="O80" s="14" t="str">
        <f t="shared" si="14"/>
        <v/>
      </c>
      <c r="P80" s="14" t="str">
        <f t="shared" si="14"/>
        <v/>
      </c>
      <c r="Q80" s="14" t="str">
        <f t="shared" si="14"/>
        <v/>
      </c>
      <c r="R80" s="14" t="str">
        <f t="shared" si="14"/>
        <v/>
      </c>
      <c r="S80" s="14" t="str">
        <f t="shared" si="14"/>
        <v/>
      </c>
      <c r="T80" s="14" t="str">
        <f t="shared" si="14"/>
        <v/>
      </c>
      <c r="U80" s="14" t="str">
        <f t="shared" si="14"/>
        <v/>
      </c>
      <c r="V80" s="14" t="str">
        <f t="shared" si="14"/>
        <v/>
      </c>
      <c r="W80" s="14" t="str">
        <f t="shared" si="14"/>
        <v/>
      </c>
      <c r="X80" s="14" t="str">
        <f t="shared" si="14"/>
        <v/>
      </c>
      <c r="Y80" s="14" t="str">
        <f t="shared" si="14"/>
        <v/>
      </c>
      <c r="Z80" s="14" t="str">
        <f t="shared" si="14"/>
        <v/>
      </c>
      <c r="AA80" s="14" t="str">
        <f t="shared" ref="F80:BO84" si="15">IF(AA32="","",$C32)</f>
        <v/>
      </c>
      <c r="AB80" s="14" t="str">
        <f t="shared" si="15"/>
        <v/>
      </c>
      <c r="AC80" s="14" t="str">
        <f t="shared" si="15"/>
        <v/>
      </c>
      <c r="AD80" s="14" t="str">
        <f t="shared" si="15"/>
        <v/>
      </c>
      <c r="AE80" s="14" t="str">
        <f t="shared" si="15"/>
        <v/>
      </c>
      <c r="AF80" s="14" t="str">
        <f t="shared" si="15"/>
        <v/>
      </c>
      <c r="AG80" s="14" t="str">
        <f t="shared" si="15"/>
        <v/>
      </c>
      <c r="AH80" s="14" t="str">
        <f t="shared" si="15"/>
        <v/>
      </c>
      <c r="AI80" s="14" t="str">
        <f t="shared" si="15"/>
        <v/>
      </c>
      <c r="AJ80" s="14" t="str">
        <f t="shared" si="15"/>
        <v/>
      </c>
      <c r="AK80" s="14" t="str">
        <f t="shared" si="15"/>
        <v/>
      </c>
      <c r="AL80" s="14" t="str">
        <f t="shared" si="15"/>
        <v/>
      </c>
      <c r="AM80" s="14" t="str">
        <f t="shared" si="15"/>
        <v/>
      </c>
      <c r="AN80" s="14" t="str">
        <f t="shared" si="15"/>
        <v/>
      </c>
      <c r="AO80" s="14" t="str">
        <f t="shared" si="15"/>
        <v/>
      </c>
      <c r="AP80" s="14" t="str">
        <f t="shared" si="15"/>
        <v/>
      </c>
      <c r="AQ80" s="14" t="str">
        <f t="shared" si="15"/>
        <v/>
      </c>
      <c r="AR80" s="14" t="str">
        <f t="shared" si="15"/>
        <v/>
      </c>
      <c r="AS80" s="14" t="str">
        <f t="shared" si="15"/>
        <v/>
      </c>
      <c r="AT80" s="14" t="str">
        <f t="shared" si="15"/>
        <v/>
      </c>
      <c r="AU80" s="14" t="str">
        <f t="shared" si="15"/>
        <v/>
      </c>
      <c r="AV80" s="14" t="str">
        <f t="shared" si="15"/>
        <v/>
      </c>
      <c r="AW80" s="14" t="str">
        <f t="shared" si="15"/>
        <v/>
      </c>
      <c r="AX80" s="14" t="str">
        <f t="shared" si="15"/>
        <v/>
      </c>
      <c r="AY80" s="14" t="str">
        <f t="shared" si="15"/>
        <v/>
      </c>
      <c r="AZ80" s="14" t="str">
        <f t="shared" si="15"/>
        <v/>
      </c>
      <c r="BA80" s="14" t="str">
        <f t="shared" si="15"/>
        <v/>
      </c>
      <c r="BB80" s="14">
        <f t="shared" si="15"/>
        <v>250</v>
      </c>
      <c r="BC80" s="14">
        <f t="shared" si="15"/>
        <v>250</v>
      </c>
      <c r="BD80" s="14">
        <f t="shared" si="15"/>
        <v>250</v>
      </c>
      <c r="BE80" s="14">
        <f t="shared" si="15"/>
        <v>250</v>
      </c>
      <c r="BF80" s="14" t="str">
        <f t="shared" si="15"/>
        <v/>
      </c>
      <c r="BG80" s="14" t="str">
        <f t="shared" si="15"/>
        <v/>
      </c>
      <c r="BH80" s="14" t="str">
        <f t="shared" si="15"/>
        <v/>
      </c>
      <c r="BI80" s="14" t="str">
        <f t="shared" si="15"/>
        <v/>
      </c>
      <c r="BJ80" s="14" t="str">
        <f t="shared" si="15"/>
        <v/>
      </c>
      <c r="BK80" s="14" t="str">
        <f t="shared" si="15"/>
        <v/>
      </c>
      <c r="BL80" s="14">
        <f t="shared" si="15"/>
        <v>250</v>
      </c>
      <c r="BM80" s="14">
        <f t="shared" si="15"/>
        <v>250</v>
      </c>
      <c r="BN80" s="14">
        <f t="shared" si="15"/>
        <v>250</v>
      </c>
      <c r="BO80" s="14">
        <f t="shared" si="15"/>
        <v>250</v>
      </c>
    </row>
    <row r="81" spans="2:67" s="14" customFormat="1" hidden="1">
      <c r="B81" s="105"/>
      <c r="C81" s="14">
        <f t="shared" si="12"/>
        <v>270</v>
      </c>
      <c r="D81" s="9" t="s">
        <v>233</v>
      </c>
      <c r="E81" s="14" t="str">
        <f t="shared" si="10"/>
        <v/>
      </c>
      <c r="F81" s="14" t="str">
        <f t="shared" si="15"/>
        <v/>
      </c>
      <c r="G81" s="14" t="str">
        <f t="shared" si="15"/>
        <v/>
      </c>
      <c r="H81" s="14" t="str">
        <f t="shared" si="15"/>
        <v/>
      </c>
      <c r="I81" s="14" t="str">
        <f t="shared" si="15"/>
        <v/>
      </c>
      <c r="J81" s="14" t="str">
        <f t="shared" si="15"/>
        <v/>
      </c>
      <c r="K81" s="14" t="str">
        <f t="shared" si="15"/>
        <v/>
      </c>
      <c r="L81" s="14" t="str">
        <f t="shared" si="15"/>
        <v/>
      </c>
      <c r="M81" s="14" t="str">
        <f t="shared" si="15"/>
        <v/>
      </c>
      <c r="N81" s="14" t="str">
        <f t="shared" si="15"/>
        <v/>
      </c>
      <c r="O81" s="14" t="str">
        <f t="shared" si="15"/>
        <v/>
      </c>
      <c r="P81" s="14" t="str">
        <f t="shared" si="15"/>
        <v/>
      </c>
      <c r="Q81" s="14" t="str">
        <f t="shared" si="15"/>
        <v/>
      </c>
      <c r="R81" s="14" t="str">
        <f t="shared" si="15"/>
        <v/>
      </c>
      <c r="S81" s="14" t="str">
        <f t="shared" si="15"/>
        <v/>
      </c>
      <c r="T81" s="14" t="str">
        <f t="shared" si="15"/>
        <v/>
      </c>
      <c r="U81" s="14" t="str">
        <f t="shared" si="15"/>
        <v/>
      </c>
      <c r="V81" s="14" t="str">
        <f t="shared" si="15"/>
        <v/>
      </c>
      <c r="W81" s="14" t="str">
        <f t="shared" si="15"/>
        <v/>
      </c>
      <c r="X81" s="14" t="str">
        <f t="shared" si="15"/>
        <v/>
      </c>
      <c r="Y81" s="14" t="str">
        <f t="shared" si="15"/>
        <v/>
      </c>
      <c r="Z81" s="14" t="str">
        <f t="shared" si="15"/>
        <v/>
      </c>
      <c r="AA81" s="14" t="str">
        <f t="shared" si="15"/>
        <v/>
      </c>
      <c r="AB81" s="14" t="str">
        <f t="shared" si="15"/>
        <v/>
      </c>
      <c r="AC81" s="14" t="str">
        <f t="shared" si="15"/>
        <v/>
      </c>
      <c r="AD81" s="14" t="str">
        <f t="shared" si="15"/>
        <v/>
      </c>
      <c r="AE81" s="14" t="str">
        <f t="shared" si="15"/>
        <v/>
      </c>
      <c r="AF81" s="14" t="str">
        <f t="shared" si="15"/>
        <v/>
      </c>
      <c r="AG81" s="14" t="str">
        <f t="shared" si="15"/>
        <v/>
      </c>
      <c r="AH81" s="14">
        <f t="shared" si="15"/>
        <v>270</v>
      </c>
      <c r="AI81" s="14">
        <f t="shared" si="15"/>
        <v>270</v>
      </c>
      <c r="AJ81" s="14" t="str">
        <f t="shared" si="15"/>
        <v/>
      </c>
      <c r="AK81" s="14" t="str">
        <f t="shared" si="15"/>
        <v/>
      </c>
      <c r="AL81" s="14" t="str">
        <f t="shared" si="15"/>
        <v/>
      </c>
      <c r="AM81" s="14" t="str">
        <f t="shared" si="15"/>
        <v/>
      </c>
      <c r="AN81" s="14" t="str">
        <f t="shared" si="15"/>
        <v/>
      </c>
      <c r="AO81" s="14" t="str">
        <f t="shared" si="15"/>
        <v/>
      </c>
      <c r="AP81" s="14" t="str">
        <f t="shared" si="15"/>
        <v/>
      </c>
      <c r="AQ81" s="14" t="str">
        <f t="shared" si="15"/>
        <v/>
      </c>
      <c r="AR81" s="14" t="str">
        <f t="shared" si="15"/>
        <v/>
      </c>
      <c r="AS81" s="14" t="str">
        <f t="shared" si="15"/>
        <v/>
      </c>
      <c r="AT81" s="14" t="str">
        <f t="shared" si="15"/>
        <v/>
      </c>
      <c r="AU81" s="14" t="str">
        <f t="shared" si="15"/>
        <v/>
      </c>
      <c r="AV81" s="14" t="str">
        <f t="shared" si="15"/>
        <v/>
      </c>
      <c r="AW81" s="14" t="str">
        <f t="shared" si="15"/>
        <v/>
      </c>
      <c r="AX81" s="14" t="str">
        <f t="shared" si="15"/>
        <v/>
      </c>
      <c r="AY81" s="14" t="str">
        <f t="shared" si="15"/>
        <v/>
      </c>
      <c r="AZ81" s="14" t="str">
        <f t="shared" si="15"/>
        <v/>
      </c>
      <c r="BA81" s="14" t="str">
        <f t="shared" si="15"/>
        <v/>
      </c>
      <c r="BB81" s="14" t="str">
        <f t="shared" si="15"/>
        <v/>
      </c>
      <c r="BC81" s="14" t="str">
        <f t="shared" si="15"/>
        <v/>
      </c>
      <c r="BD81" s="14" t="str">
        <f t="shared" si="15"/>
        <v/>
      </c>
      <c r="BE81" s="14" t="str">
        <f t="shared" si="15"/>
        <v/>
      </c>
      <c r="BF81" s="14" t="str">
        <f t="shared" si="15"/>
        <v/>
      </c>
      <c r="BG81" s="14" t="str">
        <f t="shared" si="15"/>
        <v/>
      </c>
      <c r="BH81" s="14" t="str">
        <f t="shared" si="15"/>
        <v/>
      </c>
      <c r="BI81" s="14" t="str">
        <f t="shared" si="15"/>
        <v/>
      </c>
      <c r="BJ81" s="14" t="str">
        <f t="shared" si="15"/>
        <v/>
      </c>
      <c r="BK81" s="14" t="str">
        <f t="shared" si="15"/>
        <v/>
      </c>
      <c r="BL81" s="14" t="str">
        <f t="shared" si="15"/>
        <v/>
      </c>
      <c r="BM81" s="14" t="str">
        <f t="shared" si="15"/>
        <v/>
      </c>
      <c r="BN81" s="14" t="str">
        <f t="shared" si="15"/>
        <v/>
      </c>
      <c r="BO81" s="14" t="str">
        <f t="shared" si="15"/>
        <v/>
      </c>
    </row>
    <row r="82" spans="2:67" s="14" customFormat="1" hidden="1">
      <c r="B82" s="105"/>
      <c r="C82" s="14">
        <f t="shared" si="12"/>
        <v>280</v>
      </c>
      <c r="D82" s="9" t="s">
        <v>233</v>
      </c>
      <c r="E82" s="14" t="str">
        <f t="shared" si="10"/>
        <v/>
      </c>
      <c r="F82" s="14" t="str">
        <f t="shared" si="15"/>
        <v/>
      </c>
      <c r="G82" s="14" t="str">
        <f t="shared" si="15"/>
        <v/>
      </c>
      <c r="H82" s="14" t="str">
        <f t="shared" si="15"/>
        <v/>
      </c>
      <c r="I82" s="14" t="str">
        <f t="shared" si="15"/>
        <v/>
      </c>
      <c r="J82" s="14" t="str">
        <f t="shared" si="15"/>
        <v/>
      </c>
      <c r="K82" s="14" t="str">
        <f t="shared" si="15"/>
        <v/>
      </c>
      <c r="L82" s="14" t="str">
        <f t="shared" si="15"/>
        <v/>
      </c>
      <c r="M82" s="14" t="str">
        <f t="shared" si="15"/>
        <v/>
      </c>
      <c r="N82" s="14" t="str">
        <f t="shared" si="15"/>
        <v/>
      </c>
      <c r="O82" s="14" t="str">
        <f t="shared" si="15"/>
        <v/>
      </c>
      <c r="P82" s="14" t="str">
        <f t="shared" si="15"/>
        <v/>
      </c>
      <c r="Q82" s="14" t="str">
        <f t="shared" si="15"/>
        <v/>
      </c>
      <c r="R82" s="14" t="str">
        <f t="shared" si="15"/>
        <v/>
      </c>
      <c r="S82" s="14" t="str">
        <f t="shared" si="15"/>
        <v/>
      </c>
      <c r="T82" s="14" t="str">
        <f t="shared" si="15"/>
        <v/>
      </c>
      <c r="U82" s="14" t="str">
        <f t="shared" si="15"/>
        <v/>
      </c>
      <c r="V82" s="14" t="str">
        <f t="shared" si="15"/>
        <v/>
      </c>
      <c r="W82" s="14" t="str">
        <f t="shared" si="15"/>
        <v/>
      </c>
      <c r="X82" s="14" t="str">
        <f t="shared" si="15"/>
        <v/>
      </c>
      <c r="Y82" s="14" t="str">
        <f t="shared" si="15"/>
        <v/>
      </c>
      <c r="Z82" s="14" t="str">
        <f t="shared" si="15"/>
        <v/>
      </c>
      <c r="AA82" s="14" t="str">
        <f t="shared" si="15"/>
        <v/>
      </c>
      <c r="AB82" s="14" t="str">
        <f t="shared" si="15"/>
        <v/>
      </c>
      <c r="AC82" s="14">
        <f t="shared" si="15"/>
        <v>280</v>
      </c>
      <c r="AD82" s="14">
        <f t="shared" si="15"/>
        <v>280</v>
      </c>
      <c r="AE82" s="14" t="str">
        <f t="shared" si="15"/>
        <v/>
      </c>
      <c r="AF82" s="14" t="str">
        <f t="shared" si="15"/>
        <v/>
      </c>
      <c r="AG82" s="14" t="str">
        <f t="shared" si="15"/>
        <v/>
      </c>
      <c r="AH82" s="14" t="str">
        <f t="shared" si="15"/>
        <v/>
      </c>
      <c r="AI82" s="14" t="str">
        <f t="shared" si="15"/>
        <v/>
      </c>
      <c r="AJ82" s="14" t="str">
        <f t="shared" si="15"/>
        <v/>
      </c>
      <c r="AK82" s="14" t="str">
        <f t="shared" si="15"/>
        <v/>
      </c>
      <c r="AL82" s="14" t="str">
        <f t="shared" si="15"/>
        <v/>
      </c>
      <c r="AM82" s="14" t="str">
        <f t="shared" si="15"/>
        <v/>
      </c>
      <c r="AN82" s="14" t="str">
        <f t="shared" si="15"/>
        <v/>
      </c>
      <c r="AO82" s="14" t="str">
        <f t="shared" si="15"/>
        <v/>
      </c>
      <c r="AP82" s="14" t="str">
        <f t="shared" si="15"/>
        <v/>
      </c>
      <c r="AQ82" s="14" t="str">
        <f t="shared" si="15"/>
        <v/>
      </c>
      <c r="AR82" s="14" t="str">
        <f t="shared" si="15"/>
        <v/>
      </c>
      <c r="AS82" s="14" t="str">
        <f t="shared" si="15"/>
        <v/>
      </c>
      <c r="AT82" s="14" t="str">
        <f t="shared" si="15"/>
        <v/>
      </c>
      <c r="AU82" s="14" t="str">
        <f t="shared" si="15"/>
        <v/>
      </c>
      <c r="AV82" s="14" t="str">
        <f t="shared" si="15"/>
        <v/>
      </c>
      <c r="AW82" s="14" t="str">
        <f t="shared" si="15"/>
        <v/>
      </c>
      <c r="AX82" s="14" t="str">
        <f t="shared" si="15"/>
        <v/>
      </c>
      <c r="AY82" s="14" t="str">
        <f t="shared" si="15"/>
        <v/>
      </c>
      <c r="AZ82" s="14" t="str">
        <f t="shared" si="15"/>
        <v/>
      </c>
      <c r="BA82" s="14" t="str">
        <f t="shared" si="15"/>
        <v/>
      </c>
      <c r="BB82" s="14" t="str">
        <f t="shared" si="15"/>
        <v/>
      </c>
      <c r="BC82" s="14" t="str">
        <f t="shared" si="15"/>
        <v/>
      </c>
      <c r="BD82" s="14" t="str">
        <f t="shared" si="15"/>
        <v/>
      </c>
      <c r="BE82" s="14" t="str">
        <f t="shared" si="15"/>
        <v/>
      </c>
      <c r="BF82" s="14" t="str">
        <f t="shared" si="15"/>
        <v/>
      </c>
      <c r="BG82" s="14" t="str">
        <f t="shared" si="15"/>
        <v/>
      </c>
      <c r="BH82" s="14" t="str">
        <f t="shared" si="15"/>
        <v/>
      </c>
      <c r="BI82" s="14" t="str">
        <f t="shared" si="15"/>
        <v/>
      </c>
      <c r="BJ82" s="14" t="str">
        <f t="shared" si="15"/>
        <v/>
      </c>
      <c r="BK82" s="14" t="str">
        <f t="shared" si="15"/>
        <v/>
      </c>
      <c r="BL82" s="14" t="str">
        <f t="shared" si="15"/>
        <v/>
      </c>
      <c r="BM82" s="14" t="str">
        <f t="shared" si="15"/>
        <v/>
      </c>
      <c r="BN82" s="14" t="str">
        <f t="shared" si="15"/>
        <v/>
      </c>
      <c r="BO82" s="14" t="str">
        <f t="shared" si="15"/>
        <v/>
      </c>
    </row>
    <row r="83" spans="2:67" s="14" customFormat="1" hidden="1">
      <c r="B83" s="105"/>
      <c r="C83" s="14">
        <f t="shared" si="12"/>
        <v>300</v>
      </c>
      <c r="D83" s="9" t="s">
        <v>233</v>
      </c>
      <c r="E83" s="14" t="str">
        <f t="shared" si="10"/>
        <v/>
      </c>
      <c r="F83" s="14" t="str">
        <f t="shared" si="15"/>
        <v/>
      </c>
      <c r="G83" s="14" t="str">
        <f t="shared" si="15"/>
        <v/>
      </c>
      <c r="H83" s="14" t="str">
        <f t="shared" si="15"/>
        <v/>
      </c>
      <c r="I83" s="14" t="str">
        <f t="shared" si="15"/>
        <v/>
      </c>
      <c r="J83" s="14" t="str">
        <f t="shared" si="15"/>
        <v/>
      </c>
      <c r="K83" s="14" t="str">
        <f t="shared" si="15"/>
        <v/>
      </c>
      <c r="L83" s="14" t="str">
        <f t="shared" si="15"/>
        <v/>
      </c>
      <c r="M83" s="14" t="str">
        <f t="shared" si="15"/>
        <v/>
      </c>
      <c r="N83" s="14">
        <f t="shared" si="15"/>
        <v>300</v>
      </c>
      <c r="O83" s="14">
        <f t="shared" si="15"/>
        <v>300</v>
      </c>
      <c r="P83" s="14">
        <f t="shared" si="15"/>
        <v>300</v>
      </c>
      <c r="Q83" s="14" t="str">
        <f t="shared" si="15"/>
        <v/>
      </c>
      <c r="R83" s="14" t="str">
        <f t="shared" si="15"/>
        <v/>
      </c>
      <c r="S83" s="14">
        <f t="shared" si="15"/>
        <v>300</v>
      </c>
      <c r="T83" s="14">
        <f t="shared" si="15"/>
        <v>300</v>
      </c>
      <c r="U83" s="14">
        <f t="shared" si="15"/>
        <v>300</v>
      </c>
      <c r="V83" s="14" t="str">
        <f t="shared" si="15"/>
        <v/>
      </c>
      <c r="W83" s="14" t="str">
        <f t="shared" si="15"/>
        <v/>
      </c>
      <c r="X83" s="14" t="str">
        <f t="shared" si="15"/>
        <v/>
      </c>
      <c r="Y83" s="14" t="str">
        <f t="shared" si="15"/>
        <v/>
      </c>
      <c r="Z83" s="14">
        <f t="shared" si="15"/>
        <v>300</v>
      </c>
      <c r="AA83" s="14">
        <f t="shared" si="15"/>
        <v>300</v>
      </c>
      <c r="AB83" s="14" t="str">
        <f t="shared" si="15"/>
        <v/>
      </c>
      <c r="AC83" s="14" t="str">
        <f t="shared" si="15"/>
        <v/>
      </c>
      <c r="AD83" s="14" t="str">
        <f t="shared" si="15"/>
        <v/>
      </c>
      <c r="AE83" s="14">
        <f t="shared" si="15"/>
        <v>300</v>
      </c>
      <c r="AF83" s="14">
        <f t="shared" si="15"/>
        <v>300</v>
      </c>
      <c r="AG83" s="14" t="str">
        <f t="shared" si="15"/>
        <v/>
      </c>
      <c r="AH83" s="14" t="str">
        <f t="shared" si="15"/>
        <v/>
      </c>
      <c r="AI83" s="14" t="str">
        <f t="shared" si="15"/>
        <v/>
      </c>
      <c r="AJ83" s="14" t="str">
        <f t="shared" si="15"/>
        <v/>
      </c>
      <c r="AK83" s="14" t="str">
        <f t="shared" si="15"/>
        <v/>
      </c>
      <c r="AL83" s="14">
        <f t="shared" si="15"/>
        <v>300</v>
      </c>
      <c r="AM83" s="14">
        <f t="shared" si="15"/>
        <v>300</v>
      </c>
      <c r="AN83" s="14">
        <f t="shared" si="15"/>
        <v>300</v>
      </c>
      <c r="AO83" s="14">
        <f t="shared" si="15"/>
        <v>300</v>
      </c>
      <c r="AP83" s="14">
        <f t="shared" si="15"/>
        <v>300</v>
      </c>
      <c r="AQ83" s="14">
        <f t="shared" si="15"/>
        <v>300</v>
      </c>
      <c r="AR83" s="14">
        <f t="shared" si="15"/>
        <v>300</v>
      </c>
      <c r="AS83" s="14">
        <f t="shared" si="15"/>
        <v>300</v>
      </c>
      <c r="AT83" s="14" t="str">
        <f t="shared" si="15"/>
        <v/>
      </c>
      <c r="AU83" s="14" t="str">
        <f t="shared" si="15"/>
        <v/>
      </c>
      <c r="AV83" s="14">
        <f t="shared" si="15"/>
        <v>300</v>
      </c>
      <c r="AW83" s="14">
        <f t="shared" si="15"/>
        <v>300</v>
      </c>
      <c r="AX83" s="14">
        <f t="shared" si="15"/>
        <v>300</v>
      </c>
      <c r="AY83" s="14">
        <f t="shared" si="15"/>
        <v>300</v>
      </c>
      <c r="AZ83" s="14" t="str">
        <f t="shared" si="15"/>
        <v/>
      </c>
      <c r="BA83" s="14" t="str">
        <f t="shared" si="15"/>
        <v/>
      </c>
      <c r="BB83" s="14" t="str">
        <f t="shared" si="15"/>
        <v/>
      </c>
      <c r="BC83" s="14" t="str">
        <f t="shared" si="15"/>
        <v/>
      </c>
      <c r="BD83" s="14" t="str">
        <f t="shared" si="15"/>
        <v/>
      </c>
      <c r="BE83" s="14" t="str">
        <f t="shared" si="15"/>
        <v/>
      </c>
      <c r="BF83" s="14" t="str">
        <f t="shared" si="15"/>
        <v/>
      </c>
      <c r="BG83" s="14" t="str">
        <f t="shared" si="15"/>
        <v/>
      </c>
      <c r="BH83" s="14" t="str">
        <f t="shared" si="15"/>
        <v/>
      </c>
      <c r="BI83" s="14" t="str">
        <f t="shared" si="15"/>
        <v/>
      </c>
      <c r="BJ83" s="14" t="str">
        <f t="shared" si="15"/>
        <v/>
      </c>
      <c r="BK83" s="14" t="str">
        <f t="shared" si="15"/>
        <v/>
      </c>
      <c r="BL83" s="14" t="str">
        <f t="shared" si="15"/>
        <v/>
      </c>
      <c r="BM83" s="14" t="str">
        <f t="shared" si="15"/>
        <v/>
      </c>
      <c r="BN83" s="14" t="str">
        <f t="shared" si="15"/>
        <v/>
      </c>
      <c r="BO83" s="14" t="str">
        <f t="shared" si="15"/>
        <v/>
      </c>
    </row>
    <row r="84" spans="2:67" s="14" customFormat="1" hidden="1">
      <c r="B84" s="105"/>
      <c r="C84" s="14">
        <f t="shared" si="12"/>
        <v>310</v>
      </c>
      <c r="D84" s="9" t="s">
        <v>233</v>
      </c>
      <c r="E84" s="14" t="str">
        <f t="shared" si="10"/>
        <v/>
      </c>
      <c r="F84" s="14" t="str">
        <f t="shared" si="15"/>
        <v/>
      </c>
      <c r="G84" s="14" t="str">
        <f t="shared" si="15"/>
        <v/>
      </c>
      <c r="H84" s="14" t="str">
        <f t="shared" si="15"/>
        <v/>
      </c>
      <c r="I84" s="14" t="str">
        <f t="shared" si="15"/>
        <v/>
      </c>
      <c r="J84" s="14" t="str">
        <f t="shared" si="15"/>
        <v/>
      </c>
      <c r="K84" s="14" t="str">
        <f t="shared" si="15"/>
        <v/>
      </c>
      <c r="L84" s="14" t="str">
        <f t="shared" si="15"/>
        <v/>
      </c>
      <c r="M84" s="14" t="str">
        <f t="shared" si="15"/>
        <v/>
      </c>
      <c r="N84" s="14" t="str">
        <f t="shared" si="15"/>
        <v/>
      </c>
      <c r="O84" s="14" t="str">
        <f t="shared" si="15"/>
        <v/>
      </c>
      <c r="P84" s="14" t="str">
        <f t="shared" si="15"/>
        <v/>
      </c>
      <c r="Q84" s="14">
        <f t="shared" si="15"/>
        <v>310</v>
      </c>
      <c r="R84" s="14">
        <f t="shared" si="15"/>
        <v>310</v>
      </c>
      <c r="S84" s="14" t="str">
        <f t="shared" si="15"/>
        <v/>
      </c>
      <c r="T84" s="14" t="str">
        <f t="shared" si="15"/>
        <v/>
      </c>
      <c r="U84" s="14" t="str">
        <f t="shared" si="15"/>
        <v/>
      </c>
      <c r="V84" s="14">
        <f t="shared" si="15"/>
        <v>310</v>
      </c>
      <c r="W84" s="14">
        <f t="shared" si="15"/>
        <v>310</v>
      </c>
      <c r="X84" s="14">
        <f t="shared" si="15"/>
        <v>310</v>
      </c>
      <c r="Y84" s="14" t="str">
        <f t="shared" si="15"/>
        <v/>
      </c>
      <c r="Z84" s="14" t="str">
        <f t="shared" si="15"/>
        <v/>
      </c>
      <c r="AA84" s="14" t="str">
        <f t="shared" si="15"/>
        <v/>
      </c>
      <c r="AB84" s="14" t="str">
        <f t="shared" si="15"/>
        <v/>
      </c>
      <c r="AC84" s="14" t="str">
        <f t="shared" si="15"/>
        <v/>
      </c>
      <c r="AD84" s="14" t="str">
        <f t="shared" si="15"/>
        <v/>
      </c>
      <c r="AE84" s="14" t="str">
        <f t="shared" si="15"/>
        <v/>
      </c>
      <c r="AF84" s="14" t="str">
        <f t="shared" si="15"/>
        <v/>
      </c>
      <c r="AG84" s="14" t="str">
        <f t="shared" si="15"/>
        <v/>
      </c>
      <c r="AH84" s="14" t="str">
        <f t="shared" ref="F84:BO88" si="16">IF(AH36="","",$C36)</f>
        <v/>
      </c>
      <c r="AI84" s="14" t="str">
        <f t="shared" si="16"/>
        <v/>
      </c>
      <c r="AJ84" s="14" t="str">
        <f t="shared" si="16"/>
        <v/>
      </c>
      <c r="AK84" s="14" t="str">
        <f t="shared" si="16"/>
        <v/>
      </c>
      <c r="AL84" s="14" t="str">
        <f t="shared" si="16"/>
        <v/>
      </c>
      <c r="AM84" s="14" t="str">
        <f t="shared" si="16"/>
        <v/>
      </c>
      <c r="AN84" s="14" t="str">
        <f t="shared" si="16"/>
        <v/>
      </c>
      <c r="AO84" s="14" t="str">
        <f t="shared" si="16"/>
        <v/>
      </c>
      <c r="AP84" s="14" t="str">
        <f t="shared" si="16"/>
        <v/>
      </c>
      <c r="AQ84" s="14" t="str">
        <f t="shared" si="16"/>
        <v/>
      </c>
      <c r="AR84" s="14" t="str">
        <f t="shared" si="16"/>
        <v/>
      </c>
      <c r="AS84" s="14" t="str">
        <f t="shared" si="16"/>
        <v/>
      </c>
      <c r="AT84" s="14" t="str">
        <f t="shared" si="16"/>
        <v/>
      </c>
      <c r="AU84" s="14" t="str">
        <f t="shared" si="16"/>
        <v/>
      </c>
      <c r="AV84" s="14" t="str">
        <f t="shared" si="16"/>
        <v/>
      </c>
      <c r="AW84" s="14" t="str">
        <f t="shared" si="16"/>
        <v/>
      </c>
      <c r="AX84" s="14" t="str">
        <f t="shared" si="16"/>
        <v/>
      </c>
      <c r="AY84" s="14" t="str">
        <f t="shared" si="16"/>
        <v/>
      </c>
      <c r="AZ84" s="14" t="str">
        <f t="shared" si="16"/>
        <v/>
      </c>
      <c r="BA84" s="14" t="str">
        <f t="shared" si="16"/>
        <v/>
      </c>
      <c r="BB84" s="14" t="str">
        <f t="shared" si="16"/>
        <v/>
      </c>
      <c r="BC84" s="14" t="str">
        <f t="shared" si="16"/>
        <v/>
      </c>
      <c r="BD84" s="14" t="str">
        <f t="shared" si="16"/>
        <v/>
      </c>
      <c r="BE84" s="14" t="str">
        <f t="shared" si="16"/>
        <v/>
      </c>
      <c r="BF84" s="14" t="str">
        <f t="shared" si="16"/>
        <v/>
      </c>
      <c r="BG84" s="14" t="str">
        <f t="shared" si="16"/>
        <v/>
      </c>
      <c r="BH84" s="14" t="str">
        <f t="shared" si="16"/>
        <v/>
      </c>
      <c r="BI84" s="14" t="str">
        <f t="shared" si="16"/>
        <v/>
      </c>
      <c r="BJ84" s="14" t="str">
        <f t="shared" si="16"/>
        <v/>
      </c>
      <c r="BK84" s="14" t="str">
        <f t="shared" si="16"/>
        <v/>
      </c>
      <c r="BL84" s="14" t="str">
        <f t="shared" si="16"/>
        <v/>
      </c>
      <c r="BM84" s="14" t="str">
        <f t="shared" si="16"/>
        <v/>
      </c>
      <c r="BN84" s="14" t="str">
        <f t="shared" si="16"/>
        <v/>
      </c>
      <c r="BO84" s="14" t="str">
        <f t="shared" si="16"/>
        <v/>
      </c>
    </row>
    <row r="85" spans="2:67" s="14" customFormat="1" hidden="1">
      <c r="B85" s="105"/>
      <c r="C85" s="14">
        <f t="shared" si="12"/>
        <v>350</v>
      </c>
      <c r="D85" s="9" t="s">
        <v>233</v>
      </c>
      <c r="E85" s="14" t="str">
        <f t="shared" si="10"/>
        <v/>
      </c>
      <c r="F85" s="14" t="str">
        <f t="shared" si="16"/>
        <v/>
      </c>
      <c r="G85" s="14" t="str">
        <f t="shared" si="16"/>
        <v/>
      </c>
      <c r="H85" s="14" t="str">
        <f t="shared" si="16"/>
        <v/>
      </c>
      <c r="I85" s="14" t="str">
        <f t="shared" si="16"/>
        <v/>
      </c>
      <c r="J85" s="14" t="str">
        <f t="shared" si="16"/>
        <v/>
      </c>
      <c r="K85" s="14" t="str">
        <f t="shared" si="16"/>
        <v/>
      </c>
      <c r="L85" s="14" t="str">
        <f t="shared" si="16"/>
        <v/>
      </c>
      <c r="M85" s="14" t="str">
        <f t="shared" si="16"/>
        <v/>
      </c>
      <c r="N85" s="14" t="str">
        <f t="shared" si="16"/>
        <v/>
      </c>
      <c r="O85" s="14" t="str">
        <f t="shared" si="16"/>
        <v/>
      </c>
      <c r="P85" s="14" t="str">
        <f t="shared" si="16"/>
        <v/>
      </c>
      <c r="Q85" s="14" t="str">
        <f t="shared" si="16"/>
        <v/>
      </c>
      <c r="R85" s="14" t="str">
        <f t="shared" si="16"/>
        <v/>
      </c>
      <c r="S85" s="14" t="str">
        <f t="shared" si="16"/>
        <v/>
      </c>
      <c r="T85" s="14" t="str">
        <f t="shared" si="16"/>
        <v/>
      </c>
      <c r="U85" s="14" t="str">
        <f t="shared" si="16"/>
        <v/>
      </c>
      <c r="V85" s="14" t="str">
        <f t="shared" si="16"/>
        <v/>
      </c>
      <c r="W85" s="14" t="str">
        <f t="shared" si="16"/>
        <v/>
      </c>
      <c r="X85" s="14" t="str">
        <f t="shared" si="16"/>
        <v/>
      </c>
      <c r="Y85" s="14" t="str">
        <f t="shared" si="16"/>
        <v/>
      </c>
      <c r="Z85" s="14" t="str">
        <f t="shared" si="16"/>
        <v/>
      </c>
      <c r="AA85" s="14" t="str">
        <f t="shared" si="16"/>
        <v/>
      </c>
      <c r="AB85" s="14" t="str">
        <f t="shared" si="16"/>
        <v/>
      </c>
      <c r="AC85" s="14" t="str">
        <f t="shared" si="16"/>
        <v/>
      </c>
      <c r="AD85" s="14" t="str">
        <f t="shared" si="16"/>
        <v/>
      </c>
      <c r="AE85" s="14" t="str">
        <f t="shared" si="16"/>
        <v/>
      </c>
      <c r="AF85" s="14" t="str">
        <f t="shared" si="16"/>
        <v/>
      </c>
      <c r="AG85" s="14" t="str">
        <f t="shared" si="16"/>
        <v/>
      </c>
      <c r="AH85" s="14" t="str">
        <f t="shared" si="16"/>
        <v/>
      </c>
      <c r="AI85" s="14" t="str">
        <f t="shared" si="16"/>
        <v/>
      </c>
      <c r="AJ85" s="14" t="str">
        <f t="shared" si="16"/>
        <v/>
      </c>
      <c r="AK85" s="14" t="str">
        <f t="shared" si="16"/>
        <v/>
      </c>
      <c r="AL85" s="14" t="str">
        <f t="shared" si="16"/>
        <v/>
      </c>
      <c r="AM85" s="14" t="str">
        <f t="shared" si="16"/>
        <v/>
      </c>
      <c r="AN85" s="14" t="str">
        <f t="shared" si="16"/>
        <v/>
      </c>
      <c r="AO85" s="14" t="str">
        <f t="shared" si="16"/>
        <v/>
      </c>
      <c r="AP85" s="14" t="str">
        <f t="shared" si="16"/>
        <v/>
      </c>
      <c r="AQ85" s="14" t="str">
        <f t="shared" si="16"/>
        <v/>
      </c>
      <c r="AR85" s="14" t="str">
        <f t="shared" si="16"/>
        <v/>
      </c>
      <c r="AS85" s="14" t="str">
        <f t="shared" si="16"/>
        <v/>
      </c>
      <c r="AT85" s="14" t="str">
        <f t="shared" si="16"/>
        <v/>
      </c>
      <c r="AU85" s="14" t="str">
        <f t="shared" si="16"/>
        <v/>
      </c>
      <c r="AV85" s="14" t="str">
        <f t="shared" si="16"/>
        <v/>
      </c>
      <c r="AW85" s="14" t="str">
        <f t="shared" si="16"/>
        <v/>
      </c>
      <c r="AX85" s="14" t="str">
        <f t="shared" si="16"/>
        <v/>
      </c>
      <c r="AY85" s="14" t="str">
        <f t="shared" si="16"/>
        <v/>
      </c>
      <c r="AZ85" s="14" t="str">
        <f t="shared" si="16"/>
        <v/>
      </c>
      <c r="BA85" s="14" t="str">
        <f t="shared" si="16"/>
        <v/>
      </c>
      <c r="BB85" s="14">
        <f t="shared" si="16"/>
        <v>350</v>
      </c>
      <c r="BC85" s="14">
        <f t="shared" si="16"/>
        <v>350</v>
      </c>
      <c r="BD85" s="14">
        <f t="shared" si="16"/>
        <v>350</v>
      </c>
      <c r="BE85" s="14">
        <f t="shared" si="16"/>
        <v>350</v>
      </c>
      <c r="BF85" s="14" t="str">
        <f t="shared" si="16"/>
        <v/>
      </c>
      <c r="BG85" s="14" t="str">
        <f t="shared" si="16"/>
        <v/>
      </c>
      <c r="BH85" s="14" t="str">
        <f t="shared" si="16"/>
        <v/>
      </c>
      <c r="BI85" s="14" t="str">
        <f t="shared" si="16"/>
        <v/>
      </c>
      <c r="BJ85" s="14" t="str">
        <f t="shared" si="16"/>
        <v/>
      </c>
      <c r="BK85" s="14" t="str">
        <f t="shared" si="16"/>
        <v/>
      </c>
      <c r="BL85" s="14">
        <f t="shared" si="16"/>
        <v>350</v>
      </c>
      <c r="BM85" s="14">
        <f t="shared" si="16"/>
        <v>350</v>
      </c>
      <c r="BN85" s="14">
        <f t="shared" si="16"/>
        <v>350</v>
      </c>
      <c r="BO85" s="14">
        <f t="shared" si="16"/>
        <v>350</v>
      </c>
    </row>
    <row r="86" spans="2:67" s="14" customFormat="1" hidden="1">
      <c r="B86" s="105"/>
      <c r="C86" s="14">
        <f t="shared" si="12"/>
        <v>370</v>
      </c>
      <c r="D86" s="9" t="s">
        <v>233</v>
      </c>
      <c r="E86" s="14" t="str">
        <f t="shared" si="10"/>
        <v/>
      </c>
      <c r="F86" s="14" t="str">
        <f t="shared" si="16"/>
        <v/>
      </c>
      <c r="G86" s="14" t="str">
        <f t="shared" si="16"/>
        <v/>
      </c>
      <c r="H86" s="14" t="str">
        <f t="shared" si="16"/>
        <v/>
      </c>
      <c r="I86" s="14" t="str">
        <f t="shared" si="16"/>
        <v/>
      </c>
      <c r="J86" s="14" t="str">
        <f t="shared" si="16"/>
        <v/>
      </c>
      <c r="K86" s="14" t="str">
        <f t="shared" si="16"/>
        <v/>
      </c>
      <c r="L86" s="14" t="str">
        <f t="shared" si="16"/>
        <v/>
      </c>
      <c r="M86" s="14" t="str">
        <f t="shared" si="16"/>
        <v/>
      </c>
      <c r="N86" s="14" t="str">
        <f t="shared" si="16"/>
        <v/>
      </c>
      <c r="O86" s="14" t="str">
        <f t="shared" si="16"/>
        <v/>
      </c>
      <c r="P86" s="14" t="str">
        <f t="shared" si="16"/>
        <v/>
      </c>
      <c r="Q86" s="14" t="str">
        <f t="shared" si="16"/>
        <v/>
      </c>
      <c r="R86" s="14" t="str">
        <f t="shared" si="16"/>
        <v/>
      </c>
      <c r="S86" s="14" t="str">
        <f t="shared" si="16"/>
        <v/>
      </c>
      <c r="T86" s="14" t="str">
        <f t="shared" si="16"/>
        <v/>
      </c>
      <c r="U86" s="14" t="str">
        <f t="shared" si="16"/>
        <v/>
      </c>
      <c r="V86" s="14" t="str">
        <f t="shared" si="16"/>
        <v/>
      </c>
      <c r="W86" s="14" t="str">
        <f t="shared" si="16"/>
        <v/>
      </c>
      <c r="X86" s="14" t="str">
        <f t="shared" si="16"/>
        <v/>
      </c>
      <c r="Y86" s="14" t="str">
        <f t="shared" si="16"/>
        <v/>
      </c>
      <c r="Z86" s="14" t="str">
        <f t="shared" si="16"/>
        <v/>
      </c>
      <c r="AA86" s="14" t="str">
        <f t="shared" si="16"/>
        <v/>
      </c>
      <c r="AB86" s="14" t="str">
        <f t="shared" si="16"/>
        <v/>
      </c>
      <c r="AC86" s="14" t="str">
        <f t="shared" si="16"/>
        <v/>
      </c>
      <c r="AD86" s="14" t="str">
        <f t="shared" si="16"/>
        <v/>
      </c>
      <c r="AE86" s="14" t="str">
        <f t="shared" si="16"/>
        <v/>
      </c>
      <c r="AF86" s="14" t="str">
        <f t="shared" si="16"/>
        <v/>
      </c>
      <c r="AG86" s="14" t="str">
        <f t="shared" si="16"/>
        <v/>
      </c>
      <c r="AH86" s="14">
        <f t="shared" si="16"/>
        <v>370</v>
      </c>
      <c r="AI86" s="14">
        <f t="shared" si="16"/>
        <v>370</v>
      </c>
      <c r="AJ86" s="14" t="str">
        <f t="shared" si="16"/>
        <v/>
      </c>
      <c r="AK86" s="14" t="str">
        <f t="shared" si="16"/>
        <v/>
      </c>
      <c r="AL86" s="14" t="str">
        <f t="shared" si="16"/>
        <v/>
      </c>
      <c r="AM86" s="14" t="str">
        <f t="shared" si="16"/>
        <v/>
      </c>
      <c r="AN86" s="14" t="str">
        <f t="shared" si="16"/>
        <v/>
      </c>
      <c r="AO86" s="14" t="str">
        <f t="shared" si="16"/>
        <v/>
      </c>
      <c r="AP86" s="14" t="str">
        <f t="shared" si="16"/>
        <v/>
      </c>
      <c r="AQ86" s="14" t="str">
        <f t="shared" si="16"/>
        <v/>
      </c>
      <c r="AR86" s="14" t="str">
        <f t="shared" si="16"/>
        <v/>
      </c>
      <c r="AS86" s="14" t="str">
        <f t="shared" si="16"/>
        <v/>
      </c>
      <c r="AT86" s="14" t="str">
        <f t="shared" si="16"/>
        <v/>
      </c>
      <c r="AU86" s="14" t="str">
        <f t="shared" si="16"/>
        <v/>
      </c>
      <c r="AV86" s="14" t="str">
        <f t="shared" si="16"/>
        <v/>
      </c>
      <c r="AW86" s="14" t="str">
        <f t="shared" si="16"/>
        <v/>
      </c>
      <c r="AX86" s="14" t="str">
        <f t="shared" si="16"/>
        <v/>
      </c>
      <c r="AY86" s="14" t="str">
        <f t="shared" si="16"/>
        <v/>
      </c>
      <c r="AZ86" s="14" t="str">
        <f t="shared" si="16"/>
        <v/>
      </c>
      <c r="BA86" s="14" t="str">
        <f t="shared" si="16"/>
        <v/>
      </c>
      <c r="BB86" s="14" t="str">
        <f t="shared" si="16"/>
        <v/>
      </c>
      <c r="BC86" s="14" t="str">
        <f t="shared" si="16"/>
        <v/>
      </c>
      <c r="BD86" s="14" t="str">
        <f t="shared" si="16"/>
        <v/>
      </c>
      <c r="BE86" s="14" t="str">
        <f t="shared" si="16"/>
        <v/>
      </c>
      <c r="BF86" s="14" t="str">
        <f t="shared" si="16"/>
        <v/>
      </c>
      <c r="BG86" s="14" t="str">
        <f t="shared" si="16"/>
        <v/>
      </c>
      <c r="BH86" s="14" t="str">
        <f t="shared" si="16"/>
        <v/>
      </c>
      <c r="BI86" s="14" t="str">
        <f t="shared" si="16"/>
        <v/>
      </c>
      <c r="BJ86" s="14" t="str">
        <f t="shared" si="16"/>
        <v/>
      </c>
      <c r="BK86" s="14" t="str">
        <f t="shared" si="16"/>
        <v/>
      </c>
      <c r="BL86" s="14" t="str">
        <f t="shared" si="16"/>
        <v/>
      </c>
      <c r="BM86" s="14" t="str">
        <f t="shared" si="16"/>
        <v/>
      </c>
      <c r="BN86" s="14" t="str">
        <f t="shared" si="16"/>
        <v/>
      </c>
      <c r="BO86" s="14" t="str">
        <f t="shared" si="16"/>
        <v/>
      </c>
    </row>
    <row r="87" spans="2:67" s="14" customFormat="1" hidden="1">
      <c r="B87" s="105"/>
      <c r="C87" s="14">
        <f t="shared" si="12"/>
        <v>380</v>
      </c>
      <c r="D87" s="9" t="s">
        <v>233</v>
      </c>
      <c r="E87" s="14" t="str">
        <f t="shared" si="10"/>
        <v/>
      </c>
      <c r="F87" s="14" t="str">
        <f t="shared" si="16"/>
        <v/>
      </c>
      <c r="G87" s="14" t="str">
        <f t="shared" si="16"/>
        <v/>
      </c>
      <c r="H87" s="14" t="str">
        <f t="shared" si="16"/>
        <v/>
      </c>
      <c r="I87" s="14" t="str">
        <f t="shared" si="16"/>
        <v/>
      </c>
      <c r="J87" s="14" t="str">
        <f t="shared" si="16"/>
        <v/>
      </c>
      <c r="K87" s="14" t="str">
        <f t="shared" si="16"/>
        <v/>
      </c>
      <c r="L87" s="14" t="str">
        <f t="shared" si="16"/>
        <v/>
      </c>
      <c r="M87" s="14" t="str">
        <f t="shared" si="16"/>
        <v/>
      </c>
      <c r="N87" s="14" t="str">
        <f t="shared" si="16"/>
        <v/>
      </c>
      <c r="O87" s="14" t="str">
        <f t="shared" si="16"/>
        <v/>
      </c>
      <c r="P87" s="14" t="str">
        <f t="shared" si="16"/>
        <v/>
      </c>
      <c r="Q87" s="14" t="str">
        <f t="shared" si="16"/>
        <v/>
      </c>
      <c r="R87" s="14" t="str">
        <f t="shared" si="16"/>
        <v/>
      </c>
      <c r="S87" s="14" t="str">
        <f t="shared" si="16"/>
        <v/>
      </c>
      <c r="T87" s="14" t="str">
        <f t="shared" si="16"/>
        <v/>
      </c>
      <c r="U87" s="14" t="str">
        <f t="shared" si="16"/>
        <v/>
      </c>
      <c r="V87" s="14" t="str">
        <f t="shared" si="16"/>
        <v/>
      </c>
      <c r="W87" s="14" t="str">
        <f t="shared" si="16"/>
        <v/>
      </c>
      <c r="X87" s="14" t="str">
        <f t="shared" si="16"/>
        <v/>
      </c>
      <c r="Y87" s="14" t="str">
        <f t="shared" si="16"/>
        <v/>
      </c>
      <c r="Z87" s="14" t="str">
        <f t="shared" si="16"/>
        <v/>
      </c>
      <c r="AA87" s="14" t="str">
        <f t="shared" si="16"/>
        <v/>
      </c>
      <c r="AB87" s="14" t="str">
        <f t="shared" si="16"/>
        <v/>
      </c>
      <c r="AC87" s="14">
        <f t="shared" si="16"/>
        <v>380</v>
      </c>
      <c r="AD87" s="14">
        <f t="shared" si="16"/>
        <v>380</v>
      </c>
      <c r="AE87" s="14" t="str">
        <f t="shared" si="16"/>
        <v/>
      </c>
      <c r="AF87" s="14" t="str">
        <f t="shared" si="16"/>
        <v/>
      </c>
      <c r="AG87" s="14" t="str">
        <f t="shared" si="16"/>
        <v/>
      </c>
      <c r="AH87" s="14" t="str">
        <f t="shared" si="16"/>
        <v/>
      </c>
      <c r="AI87" s="14" t="str">
        <f t="shared" si="16"/>
        <v/>
      </c>
      <c r="AJ87" s="14" t="str">
        <f t="shared" si="16"/>
        <v/>
      </c>
      <c r="AK87" s="14" t="str">
        <f t="shared" si="16"/>
        <v/>
      </c>
      <c r="AL87" s="14" t="str">
        <f t="shared" si="16"/>
        <v/>
      </c>
      <c r="AM87" s="14" t="str">
        <f t="shared" si="16"/>
        <v/>
      </c>
      <c r="AN87" s="14" t="str">
        <f t="shared" si="16"/>
        <v/>
      </c>
      <c r="AO87" s="14" t="str">
        <f t="shared" si="16"/>
        <v/>
      </c>
      <c r="AP87" s="14" t="str">
        <f t="shared" si="16"/>
        <v/>
      </c>
      <c r="AQ87" s="14" t="str">
        <f t="shared" si="16"/>
        <v/>
      </c>
      <c r="AR87" s="14" t="str">
        <f t="shared" si="16"/>
        <v/>
      </c>
      <c r="AS87" s="14" t="str">
        <f t="shared" si="16"/>
        <v/>
      </c>
      <c r="AT87" s="14" t="str">
        <f t="shared" si="16"/>
        <v/>
      </c>
      <c r="AU87" s="14" t="str">
        <f t="shared" si="16"/>
        <v/>
      </c>
      <c r="AV87" s="14" t="str">
        <f t="shared" si="16"/>
        <v/>
      </c>
      <c r="AW87" s="14" t="str">
        <f t="shared" si="16"/>
        <v/>
      </c>
      <c r="AX87" s="14" t="str">
        <f t="shared" si="16"/>
        <v/>
      </c>
      <c r="AY87" s="14" t="str">
        <f t="shared" si="16"/>
        <v/>
      </c>
      <c r="AZ87" s="14" t="str">
        <f t="shared" si="16"/>
        <v/>
      </c>
      <c r="BA87" s="14" t="str">
        <f t="shared" si="16"/>
        <v/>
      </c>
      <c r="BB87" s="14" t="str">
        <f t="shared" si="16"/>
        <v/>
      </c>
      <c r="BC87" s="14" t="str">
        <f t="shared" si="16"/>
        <v/>
      </c>
      <c r="BD87" s="14" t="str">
        <f t="shared" si="16"/>
        <v/>
      </c>
      <c r="BE87" s="14" t="str">
        <f t="shared" si="16"/>
        <v/>
      </c>
      <c r="BF87" s="14" t="str">
        <f t="shared" si="16"/>
        <v/>
      </c>
      <c r="BG87" s="14" t="str">
        <f t="shared" si="16"/>
        <v/>
      </c>
      <c r="BH87" s="14" t="str">
        <f t="shared" si="16"/>
        <v/>
      </c>
      <c r="BI87" s="14" t="str">
        <f t="shared" si="16"/>
        <v/>
      </c>
      <c r="BJ87" s="14" t="str">
        <f t="shared" si="16"/>
        <v/>
      </c>
      <c r="BK87" s="14" t="str">
        <f t="shared" si="16"/>
        <v/>
      </c>
      <c r="BL87" s="14" t="str">
        <f t="shared" si="16"/>
        <v/>
      </c>
      <c r="BM87" s="14" t="str">
        <f t="shared" si="16"/>
        <v/>
      </c>
      <c r="BN87" s="14" t="str">
        <f t="shared" si="16"/>
        <v/>
      </c>
      <c r="BO87" s="14" t="str">
        <f t="shared" si="16"/>
        <v/>
      </c>
    </row>
    <row r="88" spans="2:67" s="14" customFormat="1" hidden="1">
      <c r="B88" s="105"/>
      <c r="C88" s="14">
        <f t="shared" si="12"/>
        <v>400</v>
      </c>
      <c r="D88" s="9" t="s">
        <v>233</v>
      </c>
      <c r="E88" s="14" t="str">
        <f t="shared" si="10"/>
        <v/>
      </c>
      <c r="F88" s="14" t="str">
        <f t="shared" si="16"/>
        <v/>
      </c>
      <c r="G88" s="14" t="str">
        <f t="shared" si="16"/>
        <v/>
      </c>
      <c r="H88" s="14" t="str">
        <f t="shared" si="16"/>
        <v/>
      </c>
      <c r="I88" s="14" t="str">
        <f t="shared" si="16"/>
        <v/>
      </c>
      <c r="J88" s="14" t="str">
        <f t="shared" si="16"/>
        <v/>
      </c>
      <c r="K88" s="14" t="str">
        <f t="shared" si="16"/>
        <v/>
      </c>
      <c r="L88" s="14" t="str">
        <f t="shared" si="16"/>
        <v/>
      </c>
      <c r="M88" s="14" t="str">
        <f t="shared" si="16"/>
        <v/>
      </c>
      <c r="N88" s="14">
        <f t="shared" si="16"/>
        <v>400</v>
      </c>
      <c r="O88" s="14">
        <f t="shared" si="16"/>
        <v>400</v>
      </c>
      <c r="P88" s="14">
        <f t="shared" si="16"/>
        <v>400</v>
      </c>
      <c r="Q88" s="14" t="str">
        <f t="shared" si="16"/>
        <v/>
      </c>
      <c r="R88" s="14" t="str">
        <f t="shared" si="16"/>
        <v/>
      </c>
      <c r="S88" s="14">
        <f t="shared" si="16"/>
        <v>400</v>
      </c>
      <c r="T88" s="14">
        <f t="shared" si="16"/>
        <v>400</v>
      </c>
      <c r="U88" s="14">
        <f t="shared" si="16"/>
        <v>400</v>
      </c>
      <c r="V88" s="14" t="str">
        <f t="shared" si="16"/>
        <v/>
      </c>
      <c r="W88" s="14" t="str">
        <f t="shared" si="16"/>
        <v/>
      </c>
      <c r="X88" s="14" t="str">
        <f t="shared" si="16"/>
        <v/>
      </c>
      <c r="Y88" s="14" t="str">
        <f t="shared" si="16"/>
        <v/>
      </c>
      <c r="Z88" s="14">
        <f t="shared" si="16"/>
        <v>400</v>
      </c>
      <c r="AA88" s="14">
        <f t="shared" si="16"/>
        <v>400</v>
      </c>
      <c r="AB88" s="14">
        <f t="shared" si="16"/>
        <v>400</v>
      </c>
      <c r="AC88" s="14" t="str">
        <f t="shared" si="16"/>
        <v/>
      </c>
      <c r="AD88" s="14" t="str">
        <f t="shared" si="16"/>
        <v/>
      </c>
      <c r="AE88" s="14">
        <f t="shared" si="16"/>
        <v>400</v>
      </c>
      <c r="AF88" s="14">
        <f t="shared" si="16"/>
        <v>400</v>
      </c>
      <c r="AG88" s="14" t="str">
        <f t="shared" si="16"/>
        <v/>
      </c>
      <c r="AH88" s="14" t="str">
        <f t="shared" si="16"/>
        <v/>
      </c>
      <c r="AI88" s="14" t="str">
        <f t="shared" si="16"/>
        <v/>
      </c>
      <c r="AJ88" s="14" t="str">
        <f t="shared" si="16"/>
        <v/>
      </c>
      <c r="AK88" s="14" t="str">
        <f t="shared" si="16"/>
        <v/>
      </c>
      <c r="AL88" s="14">
        <f t="shared" si="16"/>
        <v>400</v>
      </c>
      <c r="AM88" s="14">
        <f t="shared" si="16"/>
        <v>400</v>
      </c>
      <c r="AN88" s="14">
        <f t="shared" si="16"/>
        <v>400</v>
      </c>
      <c r="AO88" s="14">
        <f t="shared" ref="F88:BO92" si="17">IF(AO40="","",$C40)</f>
        <v>400</v>
      </c>
      <c r="AP88" s="14" t="str">
        <f t="shared" si="17"/>
        <v/>
      </c>
      <c r="AQ88" s="14" t="str">
        <f t="shared" si="17"/>
        <v/>
      </c>
      <c r="AR88" s="14">
        <f t="shared" si="17"/>
        <v>400</v>
      </c>
      <c r="AS88" s="14">
        <f t="shared" si="17"/>
        <v>400</v>
      </c>
      <c r="AT88" s="14">
        <f t="shared" si="17"/>
        <v>400</v>
      </c>
      <c r="AU88" s="14">
        <f t="shared" si="17"/>
        <v>400</v>
      </c>
      <c r="AV88" s="14">
        <f t="shared" si="17"/>
        <v>400</v>
      </c>
      <c r="AW88" s="14">
        <f t="shared" si="17"/>
        <v>400</v>
      </c>
      <c r="AX88" s="14">
        <f t="shared" si="17"/>
        <v>400</v>
      </c>
      <c r="AY88" s="14">
        <f t="shared" si="17"/>
        <v>400</v>
      </c>
      <c r="AZ88" s="14" t="str">
        <f t="shared" si="17"/>
        <v/>
      </c>
      <c r="BA88" s="14" t="str">
        <f t="shared" si="17"/>
        <v/>
      </c>
      <c r="BB88" s="14" t="str">
        <f t="shared" si="17"/>
        <v/>
      </c>
      <c r="BC88" s="14" t="str">
        <f t="shared" si="17"/>
        <v/>
      </c>
      <c r="BD88" s="14" t="str">
        <f t="shared" si="17"/>
        <v/>
      </c>
      <c r="BE88" s="14" t="str">
        <f t="shared" si="17"/>
        <v/>
      </c>
      <c r="BF88" s="14" t="str">
        <f t="shared" si="17"/>
        <v/>
      </c>
      <c r="BG88" s="14" t="str">
        <f t="shared" si="17"/>
        <v/>
      </c>
      <c r="BH88" s="14">
        <f t="shared" si="17"/>
        <v>400</v>
      </c>
      <c r="BI88" s="14">
        <f t="shared" si="17"/>
        <v>400</v>
      </c>
      <c r="BJ88" s="14">
        <f t="shared" si="17"/>
        <v>400</v>
      </c>
      <c r="BK88" s="14">
        <f t="shared" si="17"/>
        <v>400</v>
      </c>
      <c r="BL88" s="14" t="str">
        <f t="shared" si="17"/>
        <v/>
      </c>
      <c r="BM88" s="14" t="str">
        <f t="shared" si="17"/>
        <v/>
      </c>
      <c r="BN88" s="14" t="str">
        <f t="shared" si="17"/>
        <v/>
      </c>
      <c r="BO88" s="14" t="str">
        <f t="shared" si="17"/>
        <v/>
      </c>
    </row>
    <row r="89" spans="2:67" s="14" customFormat="1" hidden="1">
      <c r="B89" s="105"/>
      <c r="C89" s="14">
        <f t="shared" si="12"/>
        <v>410</v>
      </c>
      <c r="D89" s="9" t="s">
        <v>233</v>
      </c>
      <c r="E89" s="14" t="str">
        <f t="shared" si="10"/>
        <v/>
      </c>
      <c r="F89" s="14" t="str">
        <f t="shared" si="17"/>
        <v/>
      </c>
      <c r="G89" s="14" t="str">
        <f t="shared" si="17"/>
        <v/>
      </c>
      <c r="H89" s="14" t="str">
        <f t="shared" si="17"/>
        <v/>
      </c>
      <c r="I89" s="14" t="str">
        <f t="shared" si="17"/>
        <v/>
      </c>
      <c r="J89" s="14" t="str">
        <f t="shared" si="17"/>
        <v/>
      </c>
      <c r="K89" s="14" t="str">
        <f t="shared" si="17"/>
        <v/>
      </c>
      <c r="L89" s="14" t="str">
        <f t="shared" si="17"/>
        <v/>
      </c>
      <c r="M89" s="14" t="str">
        <f t="shared" si="17"/>
        <v/>
      </c>
      <c r="N89" s="14" t="str">
        <f t="shared" si="17"/>
        <v/>
      </c>
      <c r="O89" s="14" t="str">
        <f t="shared" si="17"/>
        <v/>
      </c>
      <c r="P89" s="14" t="str">
        <f t="shared" si="17"/>
        <v/>
      </c>
      <c r="Q89" s="14">
        <f t="shared" si="17"/>
        <v>410</v>
      </c>
      <c r="R89" s="14">
        <f t="shared" si="17"/>
        <v>410</v>
      </c>
      <c r="S89" s="14" t="str">
        <f t="shared" si="17"/>
        <v/>
      </c>
      <c r="T89" s="14" t="str">
        <f t="shared" si="17"/>
        <v/>
      </c>
      <c r="U89" s="14" t="str">
        <f t="shared" si="17"/>
        <v/>
      </c>
      <c r="V89" s="14">
        <f t="shared" si="17"/>
        <v>410</v>
      </c>
      <c r="W89" s="14">
        <f t="shared" si="17"/>
        <v>410</v>
      </c>
      <c r="X89" s="14">
        <f t="shared" si="17"/>
        <v>410</v>
      </c>
      <c r="Y89" s="14" t="str">
        <f t="shared" si="17"/>
        <v/>
      </c>
      <c r="Z89" s="14" t="str">
        <f t="shared" si="17"/>
        <v/>
      </c>
      <c r="AA89" s="14" t="str">
        <f t="shared" si="17"/>
        <v/>
      </c>
      <c r="AB89" s="14" t="str">
        <f t="shared" si="17"/>
        <v/>
      </c>
      <c r="AC89" s="14" t="str">
        <f t="shared" si="17"/>
        <v/>
      </c>
      <c r="AD89" s="14" t="str">
        <f t="shared" si="17"/>
        <v/>
      </c>
      <c r="AE89" s="14" t="str">
        <f t="shared" si="17"/>
        <v/>
      </c>
      <c r="AF89" s="14" t="str">
        <f t="shared" si="17"/>
        <v/>
      </c>
      <c r="AG89" s="14" t="str">
        <f t="shared" si="17"/>
        <v/>
      </c>
      <c r="AH89" s="14" t="str">
        <f t="shared" si="17"/>
        <v/>
      </c>
      <c r="AI89" s="14" t="str">
        <f t="shared" si="17"/>
        <v/>
      </c>
      <c r="AJ89" s="14" t="str">
        <f t="shared" si="17"/>
        <v/>
      </c>
      <c r="AK89" s="14" t="str">
        <f t="shared" si="17"/>
        <v/>
      </c>
      <c r="AL89" s="14" t="str">
        <f t="shared" si="17"/>
        <v/>
      </c>
      <c r="AM89" s="14" t="str">
        <f t="shared" si="17"/>
        <v/>
      </c>
      <c r="AN89" s="14" t="str">
        <f t="shared" si="17"/>
        <v/>
      </c>
      <c r="AO89" s="14" t="str">
        <f t="shared" si="17"/>
        <v/>
      </c>
      <c r="AP89" s="14" t="str">
        <f t="shared" si="17"/>
        <v/>
      </c>
      <c r="AQ89" s="14" t="str">
        <f t="shared" si="17"/>
        <v/>
      </c>
      <c r="AR89" s="14" t="str">
        <f t="shared" si="17"/>
        <v/>
      </c>
      <c r="AS89" s="14" t="str">
        <f t="shared" si="17"/>
        <v/>
      </c>
      <c r="AT89" s="14" t="str">
        <f t="shared" si="17"/>
        <v/>
      </c>
      <c r="AU89" s="14" t="str">
        <f t="shared" si="17"/>
        <v/>
      </c>
      <c r="AV89" s="14" t="str">
        <f t="shared" si="17"/>
        <v/>
      </c>
      <c r="AW89" s="14" t="str">
        <f t="shared" si="17"/>
        <v/>
      </c>
      <c r="AX89" s="14" t="str">
        <f t="shared" si="17"/>
        <v/>
      </c>
      <c r="AY89" s="14" t="str">
        <f t="shared" si="17"/>
        <v/>
      </c>
      <c r="AZ89" s="14" t="str">
        <f t="shared" si="17"/>
        <v/>
      </c>
      <c r="BA89" s="14" t="str">
        <f t="shared" si="17"/>
        <v/>
      </c>
      <c r="BB89" s="14" t="str">
        <f t="shared" si="17"/>
        <v/>
      </c>
      <c r="BC89" s="14" t="str">
        <f t="shared" si="17"/>
        <v/>
      </c>
      <c r="BD89" s="14" t="str">
        <f t="shared" si="17"/>
        <v/>
      </c>
      <c r="BE89" s="14" t="str">
        <f t="shared" si="17"/>
        <v/>
      </c>
      <c r="BF89" s="14" t="str">
        <f t="shared" si="17"/>
        <v/>
      </c>
      <c r="BG89" s="14" t="str">
        <f t="shared" si="17"/>
        <v/>
      </c>
      <c r="BH89" s="14" t="str">
        <f t="shared" si="17"/>
        <v/>
      </c>
      <c r="BI89" s="14" t="str">
        <f t="shared" si="17"/>
        <v/>
      </c>
      <c r="BJ89" s="14" t="str">
        <f t="shared" si="17"/>
        <v/>
      </c>
      <c r="BK89" s="14" t="str">
        <f t="shared" si="17"/>
        <v/>
      </c>
      <c r="BL89" s="14" t="str">
        <f t="shared" si="17"/>
        <v/>
      </c>
      <c r="BM89" s="14" t="str">
        <f t="shared" si="17"/>
        <v/>
      </c>
      <c r="BN89" s="14" t="str">
        <f t="shared" si="17"/>
        <v/>
      </c>
      <c r="BO89" s="14" t="str">
        <f t="shared" si="17"/>
        <v/>
      </c>
    </row>
    <row r="90" spans="2:67" s="14" customFormat="1" hidden="1">
      <c r="B90" s="105"/>
      <c r="C90" s="14">
        <f t="shared" si="12"/>
        <v>450</v>
      </c>
      <c r="D90" s="9" t="s">
        <v>233</v>
      </c>
      <c r="E90" s="14" t="str">
        <f t="shared" si="10"/>
        <v/>
      </c>
      <c r="F90" s="14" t="str">
        <f t="shared" si="17"/>
        <v/>
      </c>
      <c r="G90" s="14" t="str">
        <f t="shared" si="17"/>
        <v/>
      </c>
      <c r="H90" s="14" t="str">
        <f t="shared" si="17"/>
        <v/>
      </c>
      <c r="I90" s="14" t="str">
        <f t="shared" si="17"/>
        <v/>
      </c>
      <c r="J90" s="14" t="str">
        <f t="shared" si="17"/>
        <v/>
      </c>
      <c r="K90" s="14" t="str">
        <f t="shared" si="17"/>
        <v/>
      </c>
      <c r="L90" s="14" t="str">
        <f t="shared" si="17"/>
        <v/>
      </c>
      <c r="M90" s="14" t="str">
        <f t="shared" si="17"/>
        <v/>
      </c>
      <c r="N90" s="14" t="str">
        <f t="shared" si="17"/>
        <v/>
      </c>
      <c r="O90" s="14" t="str">
        <f t="shared" si="17"/>
        <v/>
      </c>
      <c r="P90" s="14" t="str">
        <f t="shared" si="17"/>
        <v/>
      </c>
      <c r="Q90" s="14" t="str">
        <f t="shared" si="17"/>
        <v/>
      </c>
      <c r="R90" s="14" t="str">
        <f t="shared" si="17"/>
        <v/>
      </c>
      <c r="S90" s="14" t="str">
        <f t="shared" si="17"/>
        <v/>
      </c>
      <c r="T90" s="14" t="str">
        <f t="shared" si="17"/>
        <v/>
      </c>
      <c r="U90" s="14" t="str">
        <f t="shared" si="17"/>
        <v/>
      </c>
      <c r="V90" s="14" t="str">
        <f t="shared" si="17"/>
        <v/>
      </c>
      <c r="W90" s="14" t="str">
        <f t="shared" si="17"/>
        <v/>
      </c>
      <c r="X90" s="14" t="str">
        <f t="shared" si="17"/>
        <v/>
      </c>
      <c r="Y90" s="14" t="str">
        <f t="shared" si="17"/>
        <v/>
      </c>
      <c r="Z90" s="14" t="str">
        <f t="shared" si="17"/>
        <v/>
      </c>
      <c r="AA90" s="14" t="str">
        <f t="shared" si="17"/>
        <v/>
      </c>
      <c r="AB90" s="14" t="str">
        <f t="shared" si="17"/>
        <v/>
      </c>
      <c r="AC90" s="14" t="str">
        <f t="shared" si="17"/>
        <v/>
      </c>
      <c r="AD90" s="14" t="str">
        <f t="shared" si="17"/>
        <v/>
      </c>
      <c r="AE90" s="14" t="str">
        <f t="shared" si="17"/>
        <v/>
      </c>
      <c r="AF90" s="14" t="str">
        <f t="shared" si="17"/>
        <v/>
      </c>
      <c r="AG90" s="14" t="str">
        <f t="shared" si="17"/>
        <v/>
      </c>
      <c r="AH90" s="14" t="str">
        <f t="shared" si="17"/>
        <v/>
      </c>
      <c r="AI90" s="14" t="str">
        <f t="shared" si="17"/>
        <v/>
      </c>
      <c r="AJ90" s="14" t="str">
        <f t="shared" si="17"/>
        <v/>
      </c>
      <c r="AK90" s="14" t="str">
        <f t="shared" si="17"/>
        <v/>
      </c>
      <c r="AL90" s="14" t="str">
        <f t="shared" si="17"/>
        <v/>
      </c>
      <c r="AM90" s="14" t="str">
        <f t="shared" si="17"/>
        <v/>
      </c>
      <c r="AN90" s="14" t="str">
        <f t="shared" si="17"/>
        <v/>
      </c>
      <c r="AO90" s="14" t="str">
        <f t="shared" si="17"/>
        <v/>
      </c>
      <c r="AP90" s="14" t="str">
        <f t="shared" si="17"/>
        <v/>
      </c>
      <c r="AQ90" s="14" t="str">
        <f t="shared" si="17"/>
        <v/>
      </c>
      <c r="AR90" s="14" t="str">
        <f t="shared" si="17"/>
        <v/>
      </c>
      <c r="AS90" s="14" t="str">
        <f t="shared" si="17"/>
        <v/>
      </c>
      <c r="AT90" s="14" t="str">
        <f t="shared" si="17"/>
        <v/>
      </c>
      <c r="AU90" s="14" t="str">
        <f t="shared" si="17"/>
        <v/>
      </c>
      <c r="AV90" s="14" t="str">
        <f t="shared" si="17"/>
        <v/>
      </c>
      <c r="AW90" s="14" t="str">
        <f t="shared" si="17"/>
        <v/>
      </c>
      <c r="AX90" s="14" t="str">
        <f t="shared" si="17"/>
        <v/>
      </c>
      <c r="AY90" s="14" t="str">
        <f t="shared" si="17"/>
        <v/>
      </c>
      <c r="AZ90" s="14" t="str">
        <f t="shared" si="17"/>
        <v/>
      </c>
      <c r="BA90" s="14" t="str">
        <f t="shared" si="17"/>
        <v/>
      </c>
      <c r="BB90" s="14" t="str">
        <f t="shared" si="17"/>
        <v/>
      </c>
      <c r="BC90" s="14" t="str">
        <f t="shared" si="17"/>
        <v/>
      </c>
      <c r="BD90" s="14">
        <f t="shared" si="17"/>
        <v>450</v>
      </c>
      <c r="BE90" s="14">
        <f t="shared" si="17"/>
        <v>450</v>
      </c>
      <c r="BF90" s="14">
        <f t="shared" si="17"/>
        <v>450</v>
      </c>
      <c r="BG90" s="14">
        <f t="shared" si="17"/>
        <v>450</v>
      </c>
      <c r="BH90" s="14" t="str">
        <f t="shared" si="17"/>
        <v/>
      </c>
      <c r="BI90" s="14" t="str">
        <f t="shared" si="17"/>
        <v/>
      </c>
      <c r="BJ90" s="14" t="str">
        <f t="shared" si="17"/>
        <v/>
      </c>
      <c r="BK90" s="14" t="str">
        <f t="shared" si="17"/>
        <v/>
      </c>
      <c r="BL90" s="14">
        <f t="shared" si="17"/>
        <v>450</v>
      </c>
      <c r="BM90" s="14">
        <f t="shared" si="17"/>
        <v>450</v>
      </c>
      <c r="BN90" s="14">
        <f t="shared" si="17"/>
        <v>450</v>
      </c>
      <c r="BO90" s="14">
        <f t="shared" si="17"/>
        <v>450</v>
      </c>
    </row>
    <row r="91" spans="2:67" s="14" customFormat="1" hidden="1">
      <c r="B91" s="105"/>
      <c r="C91" s="14">
        <f t="shared" si="12"/>
        <v>470</v>
      </c>
      <c r="D91" s="9" t="s">
        <v>233</v>
      </c>
      <c r="E91" s="14" t="str">
        <f t="shared" si="10"/>
        <v/>
      </c>
      <c r="F91" s="14" t="str">
        <f t="shared" si="17"/>
        <v/>
      </c>
      <c r="G91" s="14" t="str">
        <f t="shared" si="17"/>
        <v/>
      </c>
      <c r="H91" s="14" t="str">
        <f t="shared" si="17"/>
        <v/>
      </c>
      <c r="I91" s="14" t="str">
        <f t="shared" si="17"/>
        <v/>
      </c>
      <c r="J91" s="14" t="str">
        <f t="shared" si="17"/>
        <v/>
      </c>
      <c r="K91" s="14" t="str">
        <f t="shared" si="17"/>
        <v/>
      </c>
      <c r="L91" s="14" t="str">
        <f t="shared" si="17"/>
        <v/>
      </c>
      <c r="M91" s="14" t="str">
        <f t="shared" si="17"/>
        <v/>
      </c>
      <c r="N91" s="14" t="str">
        <f t="shared" si="17"/>
        <v/>
      </c>
      <c r="O91" s="14" t="str">
        <f t="shared" si="17"/>
        <v/>
      </c>
      <c r="P91" s="14" t="str">
        <f t="shared" si="17"/>
        <v/>
      </c>
      <c r="Q91" s="14" t="str">
        <f t="shared" si="17"/>
        <v/>
      </c>
      <c r="R91" s="14" t="str">
        <f t="shared" si="17"/>
        <v/>
      </c>
      <c r="S91" s="14" t="str">
        <f t="shared" si="17"/>
        <v/>
      </c>
      <c r="T91" s="14" t="str">
        <f t="shared" si="17"/>
        <v/>
      </c>
      <c r="U91" s="14" t="str">
        <f t="shared" si="17"/>
        <v/>
      </c>
      <c r="V91" s="14" t="str">
        <f t="shared" si="17"/>
        <v/>
      </c>
      <c r="W91" s="14" t="str">
        <f t="shared" si="17"/>
        <v/>
      </c>
      <c r="X91" s="14" t="str">
        <f t="shared" si="17"/>
        <v/>
      </c>
      <c r="Y91" s="14" t="str">
        <f t="shared" si="17"/>
        <v/>
      </c>
      <c r="Z91" s="14" t="str">
        <f t="shared" si="17"/>
        <v/>
      </c>
      <c r="AA91" s="14" t="str">
        <f t="shared" si="17"/>
        <v/>
      </c>
      <c r="AB91" s="14" t="str">
        <f t="shared" si="17"/>
        <v/>
      </c>
      <c r="AC91" s="14" t="str">
        <f t="shared" si="17"/>
        <v/>
      </c>
      <c r="AD91" s="14" t="str">
        <f t="shared" si="17"/>
        <v/>
      </c>
      <c r="AE91" s="14" t="str">
        <f t="shared" si="17"/>
        <v/>
      </c>
      <c r="AF91" s="14" t="str">
        <f t="shared" si="17"/>
        <v/>
      </c>
      <c r="AG91" s="14" t="str">
        <f t="shared" si="17"/>
        <v/>
      </c>
      <c r="AH91" s="14">
        <f t="shared" si="17"/>
        <v>470</v>
      </c>
      <c r="AI91" s="14">
        <f t="shared" si="17"/>
        <v>470</v>
      </c>
      <c r="AJ91" s="14" t="str">
        <f t="shared" si="17"/>
        <v/>
      </c>
      <c r="AK91" s="14" t="str">
        <f t="shared" si="17"/>
        <v/>
      </c>
      <c r="AL91" s="14" t="str">
        <f t="shared" si="17"/>
        <v/>
      </c>
      <c r="AM91" s="14" t="str">
        <f t="shared" si="17"/>
        <v/>
      </c>
      <c r="AN91" s="14" t="str">
        <f t="shared" si="17"/>
        <v/>
      </c>
      <c r="AO91" s="14" t="str">
        <f t="shared" si="17"/>
        <v/>
      </c>
      <c r="AP91" s="14" t="str">
        <f t="shared" si="17"/>
        <v/>
      </c>
      <c r="AQ91" s="14" t="str">
        <f t="shared" si="17"/>
        <v/>
      </c>
      <c r="AR91" s="14" t="str">
        <f t="shared" si="17"/>
        <v/>
      </c>
      <c r="AS91" s="14" t="str">
        <f t="shared" si="17"/>
        <v/>
      </c>
      <c r="AT91" s="14" t="str">
        <f t="shared" si="17"/>
        <v/>
      </c>
      <c r="AU91" s="14" t="str">
        <f t="shared" si="17"/>
        <v/>
      </c>
      <c r="AV91" s="14" t="str">
        <f t="shared" si="17"/>
        <v/>
      </c>
      <c r="AW91" s="14" t="str">
        <f t="shared" si="17"/>
        <v/>
      </c>
      <c r="AX91" s="14" t="str">
        <f t="shared" si="17"/>
        <v/>
      </c>
      <c r="AY91" s="14" t="str">
        <f t="shared" si="17"/>
        <v/>
      </c>
      <c r="AZ91" s="14" t="str">
        <f t="shared" si="17"/>
        <v/>
      </c>
      <c r="BA91" s="14" t="str">
        <f t="shared" si="17"/>
        <v/>
      </c>
      <c r="BB91" s="14" t="str">
        <f t="shared" si="17"/>
        <v/>
      </c>
      <c r="BC91" s="14" t="str">
        <f t="shared" si="17"/>
        <v/>
      </c>
      <c r="BD91" s="14" t="str">
        <f t="shared" si="17"/>
        <v/>
      </c>
      <c r="BE91" s="14" t="str">
        <f t="shared" si="17"/>
        <v/>
      </c>
      <c r="BF91" s="14" t="str">
        <f t="shared" si="17"/>
        <v/>
      </c>
      <c r="BG91" s="14" t="str">
        <f t="shared" si="17"/>
        <v/>
      </c>
      <c r="BH91" s="14" t="str">
        <f t="shared" si="17"/>
        <v/>
      </c>
      <c r="BI91" s="14" t="str">
        <f t="shared" si="17"/>
        <v/>
      </c>
      <c r="BJ91" s="14" t="str">
        <f t="shared" si="17"/>
        <v/>
      </c>
      <c r="BK91" s="14" t="str">
        <f t="shared" si="17"/>
        <v/>
      </c>
      <c r="BL91" s="14" t="str">
        <f t="shared" si="17"/>
        <v/>
      </c>
      <c r="BM91" s="14" t="str">
        <f t="shared" si="17"/>
        <v/>
      </c>
      <c r="BN91" s="14" t="str">
        <f t="shared" si="17"/>
        <v/>
      </c>
      <c r="BO91" s="14" t="str">
        <f t="shared" si="17"/>
        <v/>
      </c>
    </row>
    <row r="92" spans="2:67" s="14" customFormat="1" hidden="1">
      <c r="B92" s="105"/>
      <c r="C92" s="14">
        <f t="shared" si="12"/>
        <v>480</v>
      </c>
      <c r="D92" s="9" t="s">
        <v>233</v>
      </c>
      <c r="E92" s="14" t="str">
        <f t="shared" si="10"/>
        <v/>
      </c>
      <c r="F92" s="14" t="str">
        <f t="shared" si="17"/>
        <v/>
      </c>
      <c r="G92" s="14" t="str">
        <f t="shared" si="17"/>
        <v/>
      </c>
      <c r="H92" s="14" t="str">
        <f t="shared" si="17"/>
        <v/>
      </c>
      <c r="I92" s="14" t="str">
        <f t="shared" si="17"/>
        <v/>
      </c>
      <c r="J92" s="14" t="str">
        <f t="shared" si="17"/>
        <v/>
      </c>
      <c r="K92" s="14" t="str">
        <f t="shared" si="17"/>
        <v/>
      </c>
      <c r="L92" s="14" t="str">
        <f t="shared" si="17"/>
        <v/>
      </c>
      <c r="M92" s="14" t="str">
        <f t="shared" si="17"/>
        <v/>
      </c>
      <c r="N92" s="14" t="str">
        <f t="shared" si="17"/>
        <v/>
      </c>
      <c r="O92" s="14" t="str">
        <f t="shared" si="17"/>
        <v/>
      </c>
      <c r="P92" s="14" t="str">
        <f t="shared" si="17"/>
        <v/>
      </c>
      <c r="Q92" s="14" t="str">
        <f t="shared" si="17"/>
        <v/>
      </c>
      <c r="R92" s="14" t="str">
        <f t="shared" si="17"/>
        <v/>
      </c>
      <c r="S92" s="14" t="str">
        <f t="shared" si="17"/>
        <v/>
      </c>
      <c r="T92" s="14" t="str">
        <f t="shared" si="17"/>
        <v/>
      </c>
      <c r="U92" s="14" t="str">
        <f t="shared" si="17"/>
        <v/>
      </c>
      <c r="V92" s="14" t="str">
        <f t="shared" si="17"/>
        <v/>
      </c>
      <c r="W92" s="14" t="str">
        <f t="shared" si="17"/>
        <v/>
      </c>
      <c r="X92" s="14" t="str">
        <f t="shared" si="17"/>
        <v/>
      </c>
      <c r="Y92" s="14" t="str">
        <f t="shared" si="17"/>
        <v/>
      </c>
      <c r="Z92" s="14" t="str">
        <f t="shared" si="17"/>
        <v/>
      </c>
      <c r="AA92" s="14" t="str">
        <f t="shared" si="17"/>
        <v/>
      </c>
      <c r="AB92" s="14" t="str">
        <f t="shared" si="17"/>
        <v/>
      </c>
      <c r="AC92" s="14">
        <f t="shared" si="17"/>
        <v>480</v>
      </c>
      <c r="AD92" s="14">
        <f t="shared" si="17"/>
        <v>480</v>
      </c>
      <c r="AE92" s="14" t="str">
        <f t="shared" si="17"/>
        <v/>
      </c>
      <c r="AF92" s="14" t="str">
        <f t="shared" si="17"/>
        <v/>
      </c>
      <c r="AG92" s="14" t="str">
        <f t="shared" si="17"/>
        <v/>
      </c>
      <c r="AH92" s="14" t="str">
        <f t="shared" si="17"/>
        <v/>
      </c>
      <c r="AI92" s="14" t="str">
        <f t="shared" si="17"/>
        <v/>
      </c>
      <c r="AJ92" s="14" t="str">
        <f t="shared" si="17"/>
        <v/>
      </c>
      <c r="AK92" s="14" t="str">
        <f t="shared" si="17"/>
        <v/>
      </c>
      <c r="AL92" s="14" t="str">
        <f t="shared" si="17"/>
        <v/>
      </c>
      <c r="AM92" s="14" t="str">
        <f t="shared" si="17"/>
        <v/>
      </c>
      <c r="AN92" s="14" t="str">
        <f t="shared" si="17"/>
        <v/>
      </c>
      <c r="AO92" s="14" t="str">
        <f t="shared" si="17"/>
        <v/>
      </c>
      <c r="AP92" s="14" t="str">
        <f t="shared" si="17"/>
        <v/>
      </c>
      <c r="AQ92" s="14" t="str">
        <f t="shared" si="17"/>
        <v/>
      </c>
      <c r="AR92" s="14" t="str">
        <f t="shared" si="17"/>
        <v/>
      </c>
      <c r="AS92" s="14" t="str">
        <f t="shared" si="17"/>
        <v/>
      </c>
      <c r="AT92" s="14" t="str">
        <f t="shared" si="17"/>
        <v/>
      </c>
      <c r="AU92" s="14" t="str">
        <f t="shared" si="17"/>
        <v/>
      </c>
      <c r="AV92" s="14" t="str">
        <f t="shared" ref="F92:BO96" si="18">IF(AV44="","",$C44)</f>
        <v/>
      </c>
      <c r="AW92" s="14" t="str">
        <f t="shared" si="18"/>
        <v/>
      </c>
      <c r="AX92" s="14" t="str">
        <f t="shared" si="18"/>
        <v/>
      </c>
      <c r="AY92" s="14" t="str">
        <f t="shared" si="18"/>
        <v/>
      </c>
      <c r="AZ92" s="14" t="str">
        <f t="shared" si="18"/>
        <v/>
      </c>
      <c r="BA92" s="14" t="str">
        <f t="shared" si="18"/>
        <v/>
      </c>
      <c r="BB92" s="14" t="str">
        <f t="shared" si="18"/>
        <v/>
      </c>
      <c r="BC92" s="14" t="str">
        <f t="shared" si="18"/>
        <v/>
      </c>
      <c r="BD92" s="14" t="str">
        <f t="shared" si="18"/>
        <v/>
      </c>
      <c r="BE92" s="14" t="str">
        <f t="shared" si="18"/>
        <v/>
      </c>
      <c r="BF92" s="14" t="str">
        <f t="shared" si="18"/>
        <v/>
      </c>
      <c r="BG92" s="14" t="str">
        <f t="shared" si="18"/>
        <v/>
      </c>
      <c r="BH92" s="14" t="str">
        <f t="shared" si="18"/>
        <v/>
      </c>
      <c r="BI92" s="14" t="str">
        <f t="shared" si="18"/>
        <v/>
      </c>
      <c r="BJ92" s="14" t="str">
        <f t="shared" si="18"/>
        <v/>
      </c>
      <c r="BK92" s="14" t="str">
        <f t="shared" si="18"/>
        <v/>
      </c>
      <c r="BL92" s="14" t="str">
        <f t="shared" si="18"/>
        <v/>
      </c>
      <c r="BM92" s="14" t="str">
        <f t="shared" si="18"/>
        <v/>
      </c>
      <c r="BN92" s="14" t="str">
        <f t="shared" si="18"/>
        <v/>
      </c>
      <c r="BO92" s="14" t="str">
        <f t="shared" si="18"/>
        <v/>
      </c>
    </row>
    <row r="93" spans="2:67" s="14" customFormat="1" hidden="1">
      <c r="B93" s="105"/>
      <c r="C93" s="14">
        <f t="shared" si="12"/>
        <v>500</v>
      </c>
      <c r="D93" s="9" t="s">
        <v>233</v>
      </c>
      <c r="E93" s="14" t="str">
        <f t="shared" si="10"/>
        <v/>
      </c>
      <c r="F93" s="14" t="str">
        <f t="shared" si="18"/>
        <v/>
      </c>
      <c r="G93" s="14" t="str">
        <f t="shared" si="18"/>
        <v/>
      </c>
      <c r="H93" s="14" t="str">
        <f t="shared" si="18"/>
        <v/>
      </c>
      <c r="I93" s="14" t="str">
        <f t="shared" si="18"/>
        <v/>
      </c>
      <c r="J93" s="14" t="str">
        <f t="shared" si="18"/>
        <v/>
      </c>
      <c r="K93" s="14" t="str">
        <f t="shared" si="18"/>
        <v/>
      </c>
      <c r="L93" s="14" t="str">
        <f t="shared" si="18"/>
        <v/>
      </c>
      <c r="M93" s="14" t="str">
        <f t="shared" si="18"/>
        <v/>
      </c>
      <c r="N93" s="14">
        <f t="shared" si="18"/>
        <v>500</v>
      </c>
      <c r="O93" s="14">
        <f t="shared" si="18"/>
        <v>500</v>
      </c>
      <c r="P93" s="14">
        <f t="shared" si="18"/>
        <v>500</v>
      </c>
      <c r="Q93" s="14" t="str">
        <f t="shared" si="18"/>
        <v/>
      </c>
      <c r="R93" s="14" t="str">
        <f t="shared" si="18"/>
        <v/>
      </c>
      <c r="S93" s="14">
        <f t="shared" si="18"/>
        <v>500</v>
      </c>
      <c r="T93" s="14">
        <f t="shared" si="18"/>
        <v>500</v>
      </c>
      <c r="U93" s="14">
        <f t="shared" si="18"/>
        <v>500</v>
      </c>
      <c r="V93" s="14" t="str">
        <f t="shared" si="18"/>
        <v/>
      </c>
      <c r="W93" s="14" t="str">
        <f t="shared" si="18"/>
        <v/>
      </c>
      <c r="X93" s="14" t="str">
        <f t="shared" si="18"/>
        <v/>
      </c>
      <c r="Y93" s="14" t="str">
        <f t="shared" si="18"/>
        <v/>
      </c>
      <c r="Z93" s="14">
        <f t="shared" si="18"/>
        <v>500</v>
      </c>
      <c r="AA93" s="14">
        <f t="shared" si="18"/>
        <v>500</v>
      </c>
      <c r="AB93" s="14">
        <f t="shared" si="18"/>
        <v>500</v>
      </c>
      <c r="AC93" s="14" t="str">
        <f t="shared" si="18"/>
        <v/>
      </c>
      <c r="AD93" s="14" t="str">
        <f t="shared" si="18"/>
        <v/>
      </c>
      <c r="AE93" s="14">
        <f t="shared" si="18"/>
        <v>500</v>
      </c>
      <c r="AF93" s="14">
        <f t="shared" si="18"/>
        <v>500</v>
      </c>
      <c r="AG93" s="14">
        <f t="shared" si="18"/>
        <v>500</v>
      </c>
      <c r="AH93" s="14" t="str">
        <f t="shared" si="18"/>
        <v/>
      </c>
      <c r="AI93" s="14" t="str">
        <f t="shared" si="18"/>
        <v/>
      </c>
      <c r="AJ93" s="14" t="str">
        <f t="shared" si="18"/>
        <v/>
      </c>
      <c r="AK93" s="14" t="str">
        <f t="shared" si="18"/>
        <v/>
      </c>
      <c r="AL93" s="14">
        <f t="shared" si="18"/>
        <v>500</v>
      </c>
      <c r="AM93" s="14">
        <f t="shared" si="18"/>
        <v>500</v>
      </c>
      <c r="AN93" s="14">
        <f t="shared" si="18"/>
        <v>500</v>
      </c>
      <c r="AO93" s="14">
        <f t="shared" si="18"/>
        <v>500</v>
      </c>
      <c r="AP93" s="14" t="str">
        <f t="shared" si="18"/>
        <v/>
      </c>
      <c r="AQ93" s="14" t="str">
        <f t="shared" si="18"/>
        <v/>
      </c>
      <c r="AR93" s="14" t="str">
        <f t="shared" si="18"/>
        <v/>
      </c>
      <c r="AS93" s="14" t="str">
        <f t="shared" si="18"/>
        <v/>
      </c>
      <c r="AT93" s="14" t="str">
        <f t="shared" si="18"/>
        <v/>
      </c>
      <c r="AU93" s="14" t="str">
        <f t="shared" si="18"/>
        <v/>
      </c>
      <c r="AV93" s="14" t="str">
        <f t="shared" si="18"/>
        <v/>
      </c>
      <c r="AW93" s="14" t="str">
        <f t="shared" si="18"/>
        <v/>
      </c>
      <c r="AX93" s="14">
        <f t="shared" si="18"/>
        <v>500</v>
      </c>
      <c r="AY93" s="14">
        <f t="shared" si="18"/>
        <v>500</v>
      </c>
      <c r="AZ93" s="14">
        <f t="shared" si="18"/>
        <v>500</v>
      </c>
      <c r="BA93" s="14">
        <f t="shared" si="18"/>
        <v>500</v>
      </c>
      <c r="BB93" s="14" t="str">
        <f t="shared" si="18"/>
        <v/>
      </c>
      <c r="BC93" s="14" t="str">
        <f t="shared" si="18"/>
        <v/>
      </c>
      <c r="BD93" s="14" t="str">
        <f t="shared" si="18"/>
        <v/>
      </c>
      <c r="BE93" s="14" t="str">
        <f t="shared" si="18"/>
        <v/>
      </c>
      <c r="BF93" s="14" t="str">
        <f t="shared" si="18"/>
        <v/>
      </c>
      <c r="BG93" s="14" t="str">
        <f t="shared" si="18"/>
        <v/>
      </c>
      <c r="BH93" s="14">
        <f t="shared" si="18"/>
        <v>500</v>
      </c>
      <c r="BI93" s="14">
        <f t="shared" si="18"/>
        <v>500</v>
      </c>
      <c r="BJ93" s="14">
        <f t="shared" si="18"/>
        <v>500</v>
      </c>
      <c r="BK93" s="14">
        <f t="shared" si="18"/>
        <v>500</v>
      </c>
      <c r="BL93" s="14" t="str">
        <f t="shared" si="18"/>
        <v/>
      </c>
      <c r="BM93" s="14" t="str">
        <f t="shared" si="18"/>
        <v/>
      </c>
      <c r="BN93" s="14" t="str">
        <f t="shared" si="18"/>
        <v/>
      </c>
      <c r="BO93" s="14" t="str">
        <f t="shared" si="18"/>
        <v/>
      </c>
    </row>
    <row r="94" spans="2:67" s="14" customFormat="1" hidden="1">
      <c r="B94" s="105"/>
      <c r="C94" s="14">
        <f t="shared" si="12"/>
        <v>510</v>
      </c>
      <c r="D94" s="9" t="s">
        <v>233</v>
      </c>
      <c r="E94" s="14" t="str">
        <f t="shared" si="10"/>
        <v/>
      </c>
      <c r="F94" s="14" t="str">
        <f t="shared" si="18"/>
        <v/>
      </c>
      <c r="G94" s="14" t="str">
        <f t="shared" si="18"/>
        <v/>
      </c>
      <c r="H94" s="14" t="str">
        <f t="shared" si="18"/>
        <v/>
      </c>
      <c r="I94" s="14" t="str">
        <f t="shared" si="18"/>
        <v/>
      </c>
      <c r="J94" s="14" t="str">
        <f t="shared" si="18"/>
        <v/>
      </c>
      <c r="K94" s="14" t="str">
        <f t="shared" si="18"/>
        <v/>
      </c>
      <c r="L94" s="14" t="str">
        <f t="shared" si="18"/>
        <v/>
      </c>
      <c r="M94" s="14" t="str">
        <f t="shared" si="18"/>
        <v/>
      </c>
      <c r="N94" s="14" t="str">
        <f t="shared" si="18"/>
        <v/>
      </c>
      <c r="O94" s="14" t="str">
        <f t="shared" si="18"/>
        <v/>
      </c>
      <c r="P94" s="14" t="str">
        <f t="shared" si="18"/>
        <v/>
      </c>
      <c r="Q94" s="14">
        <f t="shared" si="18"/>
        <v>510</v>
      </c>
      <c r="R94" s="14">
        <f t="shared" si="18"/>
        <v>510</v>
      </c>
      <c r="S94" s="14" t="str">
        <f t="shared" si="18"/>
        <v/>
      </c>
      <c r="T94" s="14" t="str">
        <f t="shared" si="18"/>
        <v/>
      </c>
      <c r="U94" s="14" t="str">
        <f t="shared" si="18"/>
        <v/>
      </c>
      <c r="V94" s="14" t="str">
        <f t="shared" si="18"/>
        <v/>
      </c>
      <c r="W94" s="14">
        <f t="shared" si="18"/>
        <v>510</v>
      </c>
      <c r="X94" s="14">
        <f t="shared" si="18"/>
        <v>510</v>
      </c>
      <c r="Y94" s="14" t="str">
        <f t="shared" si="18"/>
        <v/>
      </c>
      <c r="Z94" s="14" t="str">
        <f t="shared" si="18"/>
        <v/>
      </c>
      <c r="AA94" s="14" t="str">
        <f t="shared" si="18"/>
        <v/>
      </c>
      <c r="AB94" s="14" t="str">
        <f t="shared" si="18"/>
        <v/>
      </c>
      <c r="AC94" s="14" t="str">
        <f t="shared" si="18"/>
        <v/>
      </c>
      <c r="AD94" s="14" t="str">
        <f t="shared" si="18"/>
        <v/>
      </c>
      <c r="AE94" s="14" t="str">
        <f t="shared" si="18"/>
        <v/>
      </c>
      <c r="AF94" s="14" t="str">
        <f t="shared" si="18"/>
        <v/>
      </c>
      <c r="AG94" s="14" t="str">
        <f t="shared" si="18"/>
        <v/>
      </c>
      <c r="AH94" s="14" t="str">
        <f t="shared" si="18"/>
        <v/>
      </c>
      <c r="AI94" s="14" t="str">
        <f t="shared" si="18"/>
        <v/>
      </c>
      <c r="AJ94" s="14" t="str">
        <f t="shared" si="18"/>
        <v/>
      </c>
      <c r="AK94" s="14" t="str">
        <f t="shared" si="18"/>
        <v/>
      </c>
      <c r="AL94" s="14" t="str">
        <f t="shared" si="18"/>
        <v/>
      </c>
      <c r="AM94" s="14" t="str">
        <f t="shared" si="18"/>
        <v/>
      </c>
      <c r="AN94" s="14" t="str">
        <f t="shared" si="18"/>
        <v/>
      </c>
      <c r="AO94" s="14" t="str">
        <f t="shared" si="18"/>
        <v/>
      </c>
      <c r="AP94" s="14" t="str">
        <f t="shared" si="18"/>
        <v/>
      </c>
      <c r="AQ94" s="14" t="str">
        <f t="shared" si="18"/>
        <v/>
      </c>
      <c r="AR94" s="14" t="str">
        <f t="shared" si="18"/>
        <v/>
      </c>
      <c r="AS94" s="14" t="str">
        <f t="shared" si="18"/>
        <v/>
      </c>
      <c r="AT94" s="14" t="str">
        <f t="shared" si="18"/>
        <v/>
      </c>
      <c r="AU94" s="14" t="str">
        <f t="shared" si="18"/>
        <v/>
      </c>
      <c r="AV94" s="14" t="str">
        <f t="shared" si="18"/>
        <v/>
      </c>
      <c r="AW94" s="14" t="str">
        <f t="shared" si="18"/>
        <v/>
      </c>
      <c r="AX94" s="14" t="str">
        <f t="shared" si="18"/>
        <v/>
      </c>
      <c r="AY94" s="14" t="str">
        <f t="shared" si="18"/>
        <v/>
      </c>
      <c r="AZ94" s="14" t="str">
        <f t="shared" si="18"/>
        <v/>
      </c>
      <c r="BA94" s="14" t="str">
        <f t="shared" si="18"/>
        <v/>
      </c>
      <c r="BB94" s="14" t="str">
        <f t="shared" si="18"/>
        <v/>
      </c>
      <c r="BC94" s="14" t="str">
        <f t="shared" si="18"/>
        <v/>
      </c>
      <c r="BD94" s="14" t="str">
        <f t="shared" si="18"/>
        <v/>
      </c>
      <c r="BE94" s="14" t="str">
        <f t="shared" si="18"/>
        <v/>
      </c>
      <c r="BF94" s="14" t="str">
        <f t="shared" si="18"/>
        <v/>
      </c>
      <c r="BG94" s="14" t="str">
        <f t="shared" si="18"/>
        <v/>
      </c>
      <c r="BH94" s="14" t="str">
        <f t="shared" si="18"/>
        <v/>
      </c>
      <c r="BI94" s="14" t="str">
        <f t="shared" si="18"/>
        <v/>
      </c>
      <c r="BJ94" s="14" t="str">
        <f t="shared" si="18"/>
        <v/>
      </c>
      <c r="BK94" s="14" t="str">
        <f t="shared" si="18"/>
        <v/>
      </c>
      <c r="BL94" s="14" t="str">
        <f t="shared" si="18"/>
        <v/>
      </c>
      <c r="BM94" s="14" t="str">
        <f t="shared" si="18"/>
        <v/>
      </c>
      <c r="BN94" s="14" t="str">
        <f t="shared" si="18"/>
        <v/>
      </c>
      <c r="BO94" s="14" t="str">
        <f t="shared" si="18"/>
        <v/>
      </c>
    </row>
    <row r="95" spans="2:67" s="14" customFormat="1" hidden="1">
      <c r="B95" s="105"/>
      <c r="C95" s="14">
        <f t="shared" si="12"/>
        <v>550</v>
      </c>
      <c r="D95" s="9" t="s">
        <v>233</v>
      </c>
      <c r="E95" s="14" t="str">
        <f t="shared" si="10"/>
        <v/>
      </c>
      <c r="F95" s="14" t="str">
        <f t="shared" si="18"/>
        <v/>
      </c>
      <c r="G95" s="14" t="str">
        <f t="shared" si="18"/>
        <v/>
      </c>
      <c r="H95" s="14" t="str">
        <f t="shared" si="18"/>
        <v/>
      </c>
      <c r="I95" s="14" t="str">
        <f t="shared" si="18"/>
        <v/>
      </c>
      <c r="J95" s="14" t="str">
        <f t="shared" si="18"/>
        <v/>
      </c>
      <c r="K95" s="14" t="str">
        <f t="shared" si="18"/>
        <v/>
      </c>
      <c r="L95" s="14" t="str">
        <f t="shared" si="18"/>
        <v/>
      </c>
      <c r="M95" s="14" t="str">
        <f t="shared" si="18"/>
        <v/>
      </c>
      <c r="N95" s="14" t="str">
        <f t="shared" si="18"/>
        <v/>
      </c>
      <c r="O95" s="14" t="str">
        <f t="shared" si="18"/>
        <v/>
      </c>
      <c r="P95" s="14" t="str">
        <f t="shared" si="18"/>
        <v/>
      </c>
      <c r="Q95" s="14" t="str">
        <f t="shared" si="18"/>
        <v/>
      </c>
      <c r="R95" s="14" t="str">
        <f t="shared" si="18"/>
        <v/>
      </c>
      <c r="S95" s="14" t="str">
        <f t="shared" si="18"/>
        <v/>
      </c>
      <c r="T95" s="14" t="str">
        <f t="shared" si="18"/>
        <v/>
      </c>
      <c r="U95" s="14" t="str">
        <f t="shared" si="18"/>
        <v/>
      </c>
      <c r="V95" s="14" t="str">
        <f t="shared" si="18"/>
        <v/>
      </c>
      <c r="W95" s="14" t="str">
        <f t="shared" si="18"/>
        <v/>
      </c>
      <c r="X95" s="14" t="str">
        <f t="shared" si="18"/>
        <v/>
      </c>
      <c r="Y95" s="14" t="str">
        <f t="shared" si="18"/>
        <v/>
      </c>
      <c r="Z95" s="14" t="str">
        <f t="shared" si="18"/>
        <v/>
      </c>
      <c r="AA95" s="14" t="str">
        <f t="shared" si="18"/>
        <v/>
      </c>
      <c r="AB95" s="14" t="str">
        <f t="shared" si="18"/>
        <v/>
      </c>
      <c r="AC95" s="14" t="str">
        <f t="shared" si="18"/>
        <v/>
      </c>
      <c r="AD95" s="14" t="str">
        <f t="shared" si="18"/>
        <v/>
      </c>
      <c r="AE95" s="14" t="str">
        <f t="shared" si="18"/>
        <v/>
      </c>
      <c r="AF95" s="14" t="str">
        <f t="shared" si="18"/>
        <v/>
      </c>
      <c r="AG95" s="14" t="str">
        <f t="shared" si="18"/>
        <v/>
      </c>
      <c r="AH95" s="14" t="str">
        <f t="shared" si="18"/>
        <v/>
      </c>
      <c r="AI95" s="14" t="str">
        <f t="shared" si="18"/>
        <v/>
      </c>
      <c r="AJ95" s="14" t="str">
        <f t="shared" si="18"/>
        <v/>
      </c>
      <c r="AK95" s="14" t="str">
        <f t="shared" si="18"/>
        <v/>
      </c>
      <c r="AL95" s="14" t="str">
        <f t="shared" si="18"/>
        <v/>
      </c>
      <c r="AM95" s="14" t="str">
        <f t="shared" si="18"/>
        <v/>
      </c>
      <c r="AN95" s="14" t="str">
        <f t="shared" si="18"/>
        <v/>
      </c>
      <c r="AO95" s="14" t="str">
        <f t="shared" si="18"/>
        <v/>
      </c>
      <c r="AP95" s="14" t="str">
        <f t="shared" si="18"/>
        <v/>
      </c>
      <c r="AQ95" s="14" t="str">
        <f t="shared" si="18"/>
        <v/>
      </c>
      <c r="AR95" s="14" t="str">
        <f t="shared" si="18"/>
        <v/>
      </c>
      <c r="AS95" s="14" t="str">
        <f t="shared" si="18"/>
        <v/>
      </c>
      <c r="AT95" s="14" t="str">
        <f t="shared" si="18"/>
        <v/>
      </c>
      <c r="AU95" s="14" t="str">
        <f t="shared" si="18"/>
        <v/>
      </c>
      <c r="AV95" s="14" t="str">
        <f t="shared" si="18"/>
        <v/>
      </c>
      <c r="AW95" s="14" t="str">
        <f t="shared" si="18"/>
        <v/>
      </c>
      <c r="AX95" s="14" t="str">
        <f t="shared" si="18"/>
        <v/>
      </c>
      <c r="AY95" s="14" t="str">
        <f t="shared" si="18"/>
        <v/>
      </c>
      <c r="AZ95" s="14" t="str">
        <f t="shared" si="18"/>
        <v/>
      </c>
      <c r="BA95" s="14" t="str">
        <f t="shared" si="18"/>
        <v/>
      </c>
      <c r="BB95" s="14" t="str">
        <f t="shared" si="18"/>
        <v/>
      </c>
      <c r="BC95" s="14" t="str">
        <f t="shared" si="18"/>
        <v/>
      </c>
      <c r="BD95" s="14" t="str">
        <f t="shared" si="18"/>
        <v/>
      </c>
      <c r="BE95" s="14" t="str">
        <f t="shared" si="18"/>
        <v/>
      </c>
      <c r="BF95" s="14" t="str">
        <f t="shared" si="18"/>
        <v/>
      </c>
      <c r="BG95" s="14" t="str">
        <f t="shared" si="18"/>
        <v/>
      </c>
      <c r="BH95" s="14" t="str">
        <f t="shared" si="18"/>
        <v/>
      </c>
      <c r="BI95" s="14" t="str">
        <f t="shared" si="18"/>
        <v/>
      </c>
      <c r="BJ95" s="14" t="str">
        <f t="shared" si="18"/>
        <v/>
      </c>
      <c r="BK95" s="14" t="str">
        <f t="shared" si="18"/>
        <v/>
      </c>
      <c r="BL95" s="14">
        <f t="shared" si="18"/>
        <v>550</v>
      </c>
      <c r="BM95" s="14">
        <f t="shared" si="18"/>
        <v>550</v>
      </c>
      <c r="BN95" s="14">
        <f t="shared" si="18"/>
        <v>550</v>
      </c>
      <c r="BO95" s="14">
        <f t="shared" si="18"/>
        <v>550</v>
      </c>
    </row>
    <row r="96" spans="2:67" s="14" customFormat="1" hidden="1">
      <c r="B96" s="105"/>
      <c r="C96" s="14">
        <f t="shared" si="12"/>
        <v>570</v>
      </c>
      <c r="D96" s="9" t="s">
        <v>233</v>
      </c>
      <c r="E96" s="14" t="str">
        <f t="shared" si="10"/>
        <v/>
      </c>
      <c r="F96" s="14" t="str">
        <f t="shared" si="18"/>
        <v/>
      </c>
      <c r="G96" s="14" t="str">
        <f t="shared" si="18"/>
        <v/>
      </c>
      <c r="H96" s="14" t="str">
        <f t="shared" si="18"/>
        <v/>
      </c>
      <c r="I96" s="14" t="str">
        <f t="shared" si="18"/>
        <v/>
      </c>
      <c r="J96" s="14" t="str">
        <f t="shared" si="18"/>
        <v/>
      </c>
      <c r="K96" s="14" t="str">
        <f t="shared" si="18"/>
        <v/>
      </c>
      <c r="L96" s="14" t="str">
        <f t="shared" si="18"/>
        <v/>
      </c>
      <c r="M96" s="14" t="str">
        <f t="shared" si="18"/>
        <v/>
      </c>
      <c r="N96" s="14" t="str">
        <f t="shared" si="18"/>
        <v/>
      </c>
      <c r="O96" s="14" t="str">
        <f t="shared" si="18"/>
        <v/>
      </c>
      <c r="P96" s="14" t="str">
        <f t="shared" si="18"/>
        <v/>
      </c>
      <c r="Q96" s="14" t="str">
        <f t="shared" si="18"/>
        <v/>
      </c>
      <c r="R96" s="14" t="str">
        <f t="shared" si="18"/>
        <v/>
      </c>
      <c r="S96" s="14" t="str">
        <f t="shared" si="18"/>
        <v/>
      </c>
      <c r="T96" s="14" t="str">
        <f t="shared" si="18"/>
        <v/>
      </c>
      <c r="U96" s="14" t="str">
        <f t="shared" si="18"/>
        <v/>
      </c>
      <c r="V96" s="14" t="str">
        <f t="shared" si="18"/>
        <v/>
      </c>
      <c r="W96" s="14" t="str">
        <f t="shared" si="18"/>
        <v/>
      </c>
      <c r="X96" s="14" t="str">
        <f t="shared" si="18"/>
        <v/>
      </c>
      <c r="Y96" s="14" t="str">
        <f t="shared" si="18"/>
        <v/>
      </c>
      <c r="Z96" s="14" t="str">
        <f t="shared" si="18"/>
        <v/>
      </c>
      <c r="AA96" s="14" t="str">
        <f t="shared" si="18"/>
        <v/>
      </c>
      <c r="AB96" s="14" t="str">
        <f t="shared" si="18"/>
        <v/>
      </c>
      <c r="AC96" s="14" t="str">
        <f t="shared" si="18"/>
        <v/>
      </c>
      <c r="AD96" s="14" t="str">
        <f t="shared" si="18"/>
        <v/>
      </c>
      <c r="AE96" s="14" t="str">
        <f t="shared" si="18"/>
        <v/>
      </c>
      <c r="AF96" s="14" t="str">
        <f t="shared" si="18"/>
        <v/>
      </c>
      <c r="AG96" s="14" t="str">
        <f t="shared" si="18"/>
        <v/>
      </c>
      <c r="AH96" s="14">
        <f t="shared" si="18"/>
        <v>570</v>
      </c>
      <c r="AI96" s="14">
        <f t="shared" si="18"/>
        <v>570</v>
      </c>
      <c r="AJ96" s="14" t="str">
        <f t="shared" si="18"/>
        <v/>
      </c>
      <c r="AK96" s="14" t="str">
        <f t="shared" si="18"/>
        <v/>
      </c>
      <c r="AL96" s="14" t="str">
        <f t="shared" si="18"/>
        <v/>
      </c>
      <c r="AM96" s="14" t="str">
        <f t="shared" si="18"/>
        <v/>
      </c>
      <c r="AN96" s="14" t="str">
        <f t="shared" si="18"/>
        <v/>
      </c>
      <c r="AO96" s="14" t="str">
        <f t="shared" si="18"/>
        <v/>
      </c>
      <c r="AP96" s="14" t="str">
        <f t="shared" si="18"/>
        <v/>
      </c>
      <c r="AQ96" s="14" t="str">
        <f t="shared" si="18"/>
        <v/>
      </c>
      <c r="AR96" s="14" t="str">
        <f t="shared" si="18"/>
        <v/>
      </c>
      <c r="AS96" s="14" t="str">
        <f t="shared" si="18"/>
        <v/>
      </c>
      <c r="AT96" s="14" t="str">
        <f t="shared" si="18"/>
        <v/>
      </c>
      <c r="AU96" s="14" t="str">
        <f t="shared" si="18"/>
        <v/>
      </c>
      <c r="AV96" s="14" t="str">
        <f t="shared" si="18"/>
        <v/>
      </c>
      <c r="AW96" s="14" t="str">
        <f t="shared" si="18"/>
        <v/>
      </c>
      <c r="AX96" s="14" t="str">
        <f t="shared" si="18"/>
        <v/>
      </c>
      <c r="AY96" s="14" t="str">
        <f t="shared" si="18"/>
        <v/>
      </c>
      <c r="AZ96" s="14" t="str">
        <f t="shared" si="18"/>
        <v/>
      </c>
      <c r="BA96" s="14" t="str">
        <f t="shared" si="18"/>
        <v/>
      </c>
      <c r="BB96" s="14" t="str">
        <f t="shared" si="18"/>
        <v/>
      </c>
      <c r="BC96" s="14" t="str">
        <f t="shared" ref="F96:BO100" si="19">IF(BC48="","",$C48)</f>
        <v/>
      </c>
      <c r="BD96" s="14" t="str">
        <f t="shared" si="19"/>
        <v/>
      </c>
      <c r="BE96" s="14" t="str">
        <f t="shared" si="19"/>
        <v/>
      </c>
      <c r="BF96" s="14" t="str">
        <f t="shared" si="19"/>
        <v/>
      </c>
      <c r="BG96" s="14" t="str">
        <f t="shared" si="19"/>
        <v/>
      </c>
      <c r="BH96" s="14" t="str">
        <f t="shared" si="19"/>
        <v/>
      </c>
      <c r="BI96" s="14" t="str">
        <f t="shared" si="19"/>
        <v/>
      </c>
      <c r="BJ96" s="14" t="str">
        <f t="shared" si="19"/>
        <v/>
      </c>
      <c r="BK96" s="14" t="str">
        <f t="shared" si="19"/>
        <v/>
      </c>
      <c r="BL96" s="14" t="str">
        <f t="shared" si="19"/>
        <v/>
      </c>
      <c r="BM96" s="14" t="str">
        <f t="shared" si="19"/>
        <v/>
      </c>
      <c r="BN96" s="14" t="str">
        <f t="shared" si="19"/>
        <v/>
      </c>
      <c r="BO96" s="14" t="str">
        <f t="shared" si="19"/>
        <v/>
      </c>
    </row>
    <row r="97" spans="2:67" s="14" customFormat="1" hidden="1">
      <c r="B97" s="105"/>
      <c r="C97" s="14">
        <f t="shared" si="12"/>
        <v>580</v>
      </c>
      <c r="D97" s="9" t="s">
        <v>233</v>
      </c>
      <c r="E97" s="14" t="str">
        <f t="shared" si="10"/>
        <v/>
      </c>
      <c r="F97" s="14" t="str">
        <f t="shared" si="19"/>
        <v/>
      </c>
      <c r="G97" s="14" t="str">
        <f t="shared" si="19"/>
        <v/>
      </c>
      <c r="H97" s="14" t="str">
        <f t="shared" si="19"/>
        <v/>
      </c>
      <c r="I97" s="14" t="str">
        <f t="shared" si="19"/>
        <v/>
      </c>
      <c r="J97" s="14" t="str">
        <f t="shared" si="19"/>
        <v/>
      </c>
      <c r="K97" s="14" t="str">
        <f t="shared" si="19"/>
        <v/>
      </c>
      <c r="L97" s="14" t="str">
        <f t="shared" si="19"/>
        <v/>
      </c>
      <c r="M97" s="14" t="str">
        <f t="shared" si="19"/>
        <v/>
      </c>
      <c r="N97" s="14" t="str">
        <f t="shared" si="19"/>
        <v/>
      </c>
      <c r="O97" s="14" t="str">
        <f t="shared" si="19"/>
        <v/>
      </c>
      <c r="P97" s="14" t="str">
        <f t="shared" si="19"/>
        <v/>
      </c>
      <c r="Q97" s="14" t="str">
        <f t="shared" si="19"/>
        <v/>
      </c>
      <c r="R97" s="14" t="str">
        <f t="shared" si="19"/>
        <v/>
      </c>
      <c r="S97" s="14" t="str">
        <f t="shared" si="19"/>
        <v/>
      </c>
      <c r="T97" s="14" t="str">
        <f t="shared" si="19"/>
        <v/>
      </c>
      <c r="U97" s="14" t="str">
        <f t="shared" si="19"/>
        <v/>
      </c>
      <c r="V97" s="14" t="str">
        <f t="shared" si="19"/>
        <v/>
      </c>
      <c r="W97" s="14" t="str">
        <f t="shared" si="19"/>
        <v/>
      </c>
      <c r="X97" s="14" t="str">
        <f t="shared" si="19"/>
        <v/>
      </c>
      <c r="Y97" s="14" t="str">
        <f t="shared" si="19"/>
        <v/>
      </c>
      <c r="Z97" s="14" t="str">
        <f t="shared" si="19"/>
        <v/>
      </c>
      <c r="AA97" s="14" t="str">
        <f t="shared" si="19"/>
        <v/>
      </c>
      <c r="AB97" s="14" t="str">
        <f t="shared" si="19"/>
        <v/>
      </c>
      <c r="AC97" s="14">
        <f t="shared" si="19"/>
        <v>580</v>
      </c>
      <c r="AD97" s="14">
        <f t="shared" si="19"/>
        <v>580</v>
      </c>
      <c r="AE97" s="14" t="str">
        <f t="shared" si="19"/>
        <v/>
      </c>
      <c r="AF97" s="14" t="str">
        <f t="shared" si="19"/>
        <v/>
      </c>
      <c r="AG97" s="14" t="str">
        <f t="shared" si="19"/>
        <v/>
      </c>
      <c r="AH97" s="14" t="str">
        <f t="shared" si="19"/>
        <v/>
      </c>
      <c r="AI97" s="14" t="str">
        <f t="shared" si="19"/>
        <v/>
      </c>
      <c r="AJ97" s="14" t="str">
        <f t="shared" si="19"/>
        <v/>
      </c>
      <c r="AK97" s="14" t="str">
        <f t="shared" si="19"/>
        <v/>
      </c>
      <c r="AL97" s="14" t="str">
        <f t="shared" si="19"/>
        <v/>
      </c>
      <c r="AM97" s="14" t="str">
        <f t="shared" si="19"/>
        <v/>
      </c>
      <c r="AN97" s="14" t="str">
        <f t="shared" si="19"/>
        <v/>
      </c>
      <c r="AO97" s="14" t="str">
        <f t="shared" si="19"/>
        <v/>
      </c>
      <c r="AP97" s="14" t="str">
        <f t="shared" si="19"/>
        <v/>
      </c>
      <c r="AQ97" s="14" t="str">
        <f t="shared" si="19"/>
        <v/>
      </c>
      <c r="AR97" s="14" t="str">
        <f t="shared" si="19"/>
        <v/>
      </c>
      <c r="AS97" s="14" t="str">
        <f t="shared" si="19"/>
        <v/>
      </c>
      <c r="AT97" s="14" t="str">
        <f t="shared" si="19"/>
        <v/>
      </c>
      <c r="AU97" s="14" t="str">
        <f t="shared" si="19"/>
        <v/>
      </c>
      <c r="AV97" s="14" t="str">
        <f t="shared" si="19"/>
        <v/>
      </c>
      <c r="AW97" s="14" t="str">
        <f t="shared" si="19"/>
        <v/>
      </c>
      <c r="AX97" s="14" t="str">
        <f t="shared" si="19"/>
        <v/>
      </c>
      <c r="AY97" s="14" t="str">
        <f t="shared" si="19"/>
        <v/>
      </c>
      <c r="AZ97" s="14" t="str">
        <f t="shared" si="19"/>
        <v/>
      </c>
      <c r="BA97" s="14" t="str">
        <f t="shared" si="19"/>
        <v/>
      </c>
      <c r="BB97" s="14" t="str">
        <f t="shared" si="19"/>
        <v/>
      </c>
      <c r="BC97" s="14" t="str">
        <f t="shared" si="19"/>
        <v/>
      </c>
      <c r="BD97" s="14" t="str">
        <f t="shared" si="19"/>
        <v/>
      </c>
      <c r="BE97" s="14" t="str">
        <f t="shared" si="19"/>
        <v/>
      </c>
      <c r="BF97" s="14" t="str">
        <f t="shared" si="19"/>
        <v/>
      </c>
      <c r="BG97" s="14" t="str">
        <f t="shared" si="19"/>
        <v/>
      </c>
      <c r="BH97" s="14" t="str">
        <f t="shared" si="19"/>
        <v/>
      </c>
      <c r="BI97" s="14" t="str">
        <f t="shared" si="19"/>
        <v/>
      </c>
      <c r="BJ97" s="14" t="str">
        <f t="shared" si="19"/>
        <v/>
      </c>
      <c r="BK97" s="14" t="str">
        <f t="shared" si="19"/>
        <v/>
      </c>
      <c r="BL97" s="14" t="str">
        <f t="shared" si="19"/>
        <v/>
      </c>
      <c r="BM97" s="14" t="str">
        <f t="shared" si="19"/>
        <v/>
      </c>
      <c r="BN97" s="14" t="str">
        <f t="shared" si="19"/>
        <v/>
      </c>
      <c r="BO97" s="14" t="str">
        <f t="shared" si="19"/>
        <v/>
      </c>
    </row>
    <row r="98" spans="2:67" s="14" customFormat="1" hidden="1">
      <c r="B98" s="105"/>
      <c r="C98" s="14">
        <f t="shared" si="12"/>
        <v>600</v>
      </c>
      <c r="D98" s="9" t="s">
        <v>233</v>
      </c>
      <c r="E98" s="14" t="str">
        <f t="shared" si="10"/>
        <v/>
      </c>
      <c r="F98" s="14" t="str">
        <f t="shared" si="19"/>
        <v/>
      </c>
      <c r="G98" s="14" t="str">
        <f t="shared" si="19"/>
        <v/>
      </c>
      <c r="H98" s="14" t="str">
        <f t="shared" si="19"/>
        <v/>
      </c>
      <c r="I98" s="14" t="str">
        <f t="shared" si="19"/>
        <v/>
      </c>
      <c r="J98" s="14" t="str">
        <f t="shared" si="19"/>
        <v/>
      </c>
      <c r="K98" s="14" t="str">
        <f t="shared" si="19"/>
        <v/>
      </c>
      <c r="L98" s="14" t="str">
        <f t="shared" si="19"/>
        <v/>
      </c>
      <c r="M98" s="14" t="str">
        <f t="shared" si="19"/>
        <v/>
      </c>
      <c r="N98" s="14">
        <f t="shared" si="19"/>
        <v>600</v>
      </c>
      <c r="O98" s="14">
        <f t="shared" si="19"/>
        <v>600</v>
      </c>
      <c r="P98" s="14">
        <f t="shared" si="19"/>
        <v>600</v>
      </c>
      <c r="Q98" s="14" t="str">
        <f t="shared" si="19"/>
        <v/>
      </c>
      <c r="R98" s="14" t="str">
        <f t="shared" si="19"/>
        <v/>
      </c>
      <c r="S98" s="14" t="str">
        <f t="shared" si="19"/>
        <v/>
      </c>
      <c r="T98" s="14">
        <f t="shared" si="19"/>
        <v>600</v>
      </c>
      <c r="U98" s="14">
        <f t="shared" si="19"/>
        <v>600</v>
      </c>
      <c r="V98" s="14" t="str">
        <f t="shared" si="19"/>
        <v/>
      </c>
      <c r="W98" s="14" t="str">
        <f t="shared" si="19"/>
        <v/>
      </c>
      <c r="X98" s="14" t="str">
        <f t="shared" si="19"/>
        <v/>
      </c>
      <c r="Y98" s="14" t="str">
        <f t="shared" si="19"/>
        <v/>
      </c>
      <c r="Z98" s="14">
        <f t="shared" si="19"/>
        <v>600</v>
      </c>
      <c r="AA98" s="14">
        <f t="shared" si="19"/>
        <v>600</v>
      </c>
      <c r="AB98" s="14">
        <f t="shared" si="19"/>
        <v>600</v>
      </c>
      <c r="AC98" s="14" t="str">
        <f t="shared" si="19"/>
        <v/>
      </c>
      <c r="AD98" s="14" t="str">
        <f t="shared" si="19"/>
        <v/>
      </c>
      <c r="AE98" s="14">
        <f t="shared" si="19"/>
        <v>600</v>
      </c>
      <c r="AF98" s="14">
        <f t="shared" si="19"/>
        <v>600</v>
      </c>
      <c r="AG98" s="14">
        <f t="shared" si="19"/>
        <v>600</v>
      </c>
      <c r="AH98" s="14" t="str">
        <f t="shared" si="19"/>
        <v/>
      </c>
      <c r="AI98" s="14" t="str">
        <f t="shared" si="19"/>
        <v/>
      </c>
      <c r="AJ98" s="14" t="str">
        <f t="shared" si="19"/>
        <v/>
      </c>
      <c r="AK98" s="14" t="str">
        <f t="shared" si="19"/>
        <v/>
      </c>
      <c r="AL98" s="14" t="str">
        <f t="shared" si="19"/>
        <v/>
      </c>
      <c r="AM98" s="14" t="str">
        <f t="shared" si="19"/>
        <v/>
      </c>
      <c r="AN98" s="14" t="str">
        <f t="shared" si="19"/>
        <v/>
      </c>
      <c r="AO98" s="14" t="str">
        <f t="shared" si="19"/>
        <v/>
      </c>
      <c r="AP98" s="14" t="str">
        <f t="shared" si="19"/>
        <v/>
      </c>
      <c r="AQ98" s="14" t="str">
        <f t="shared" si="19"/>
        <v/>
      </c>
      <c r="AR98" s="14" t="str">
        <f t="shared" si="19"/>
        <v/>
      </c>
      <c r="AS98" s="14" t="str">
        <f t="shared" si="19"/>
        <v/>
      </c>
      <c r="AT98" s="14" t="str">
        <f t="shared" si="19"/>
        <v/>
      </c>
      <c r="AU98" s="14" t="str">
        <f t="shared" si="19"/>
        <v/>
      </c>
      <c r="AV98" s="14" t="str">
        <f t="shared" si="19"/>
        <v/>
      </c>
      <c r="AW98" s="14" t="str">
        <f t="shared" si="19"/>
        <v/>
      </c>
      <c r="AX98" s="14">
        <f t="shared" si="19"/>
        <v>600</v>
      </c>
      <c r="AY98" s="14">
        <f t="shared" si="19"/>
        <v>600</v>
      </c>
      <c r="AZ98" s="14">
        <f t="shared" si="19"/>
        <v>600</v>
      </c>
      <c r="BA98" s="14">
        <f t="shared" si="19"/>
        <v>600</v>
      </c>
      <c r="BB98" s="14" t="str">
        <f t="shared" si="19"/>
        <v/>
      </c>
      <c r="BC98" s="14" t="str">
        <f t="shared" si="19"/>
        <v/>
      </c>
      <c r="BD98" s="14" t="str">
        <f t="shared" si="19"/>
        <v/>
      </c>
      <c r="BE98" s="14" t="str">
        <f t="shared" si="19"/>
        <v/>
      </c>
      <c r="BF98" s="14" t="str">
        <f t="shared" si="19"/>
        <v/>
      </c>
      <c r="BG98" s="14" t="str">
        <f t="shared" si="19"/>
        <v/>
      </c>
      <c r="BH98" s="14">
        <f t="shared" si="19"/>
        <v>600</v>
      </c>
      <c r="BI98" s="14">
        <f t="shared" si="19"/>
        <v>600</v>
      </c>
      <c r="BJ98" s="14">
        <f t="shared" si="19"/>
        <v>600</v>
      </c>
      <c r="BK98" s="14">
        <f t="shared" si="19"/>
        <v>600</v>
      </c>
      <c r="BL98" s="14" t="str">
        <f t="shared" si="19"/>
        <v/>
      </c>
      <c r="BM98" s="14" t="str">
        <f t="shared" si="19"/>
        <v/>
      </c>
      <c r="BN98" s="14" t="str">
        <f t="shared" si="19"/>
        <v/>
      </c>
      <c r="BO98" s="14" t="str">
        <f t="shared" si="19"/>
        <v/>
      </c>
    </row>
    <row r="99" spans="2:67" s="14" customFormat="1" hidden="1">
      <c r="B99" s="105"/>
      <c r="C99" s="14">
        <f t="shared" si="12"/>
        <v>610</v>
      </c>
      <c r="D99" s="9" t="s">
        <v>233</v>
      </c>
      <c r="E99" s="14" t="str">
        <f t="shared" si="10"/>
        <v/>
      </c>
      <c r="F99" s="14" t="str">
        <f t="shared" si="19"/>
        <v/>
      </c>
      <c r="G99" s="14" t="str">
        <f t="shared" si="19"/>
        <v/>
      </c>
      <c r="H99" s="14" t="str">
        <f t="shared" si="19"/>
        <v/>
      </c>
      <c r="I99" s="14" t="str">
        <f t="shared" si="19"/>
        <v/>
      </c>
      <c r="J99" s="14" t="str">
        <f t="shared" si="19"/>
        <v/>
      </c>
      <c r="K99" s="14" t="str">
        <f t="shared" si="19"/>
        <v/>
      </c>
      <c r="L99" s="14" t="str">
        <f t="shared" si="19"/>
        <v/>
      </c>
      <c r="M99" s="14" t="str">
        <f t="shared" si="19"/>
        <v/>
      </c>
      <c r="N99" s="14" t="str">
        <f t="shared" si="19"/>
        <v/>
      </c>
      <c r="O99" s="14" t="str">
        <f t="shared" si="19"/>
        <v/>
      </c>
      <c r="P99" s="14" t="str">
        <f t="shared" si="19"/>
        <v/>
      </c>
      <c r="Q99" s="14" t="str">
        <f t="shared" si="19"/>
        <v/>
      </c>
      <c r="R99" s="14" t="str">
        <f t="shared" si="19"/>
        <v/>
      </c>
      <c r="S99" s="14" t="str">
        <f t="shared" si="19"/>
        <v/>
      </c>
      <c r="T99" s="14" t="str">
        <f t="shared" si="19"/>
        <v/>
      </c>
      <c r="U99" s="14" t="str">
        <f t="shared" si="19"/>
        <v/>
      </c>
      <c r="V99" s="14" t="str">
        <f t="shared" si="19"/>
        <v/>
      </c>
      <c r="W99" s="14">
        <f t="shared" si="19"/>
        <v>610</v>
      </c>
      <c r="X99" s="14">
        <f t="shared" si="19"/>
        <v>610</v>
      </c>
      <c r="Y99" s="14" t="str">
        <f t="shared" si="19"/>
        <v/>
      </c>
      <c r="Z99" s="14" t="str">
        <f t="shared" si="19"/>
        <v/>
      </c>
      <c r="AA99" s="14" t="str">
        <f t="shared" si="19"/>
        <v/>
      </c>
      <c r="AB99" s="14" t="str">
        <f t="shared" si="19"/>
        <v/>
      </c>
      <c r="AC99" s="14" t="str">
        <f t="shared" si="19"/>
        <v/>
      </c>
      <c r="AD99" s="14" t="str">
        <f t="shared" si="19"/>
        <v/>
      </c>
      <c r="AE99" s="14" t="str">
        <f t="shared" si="19"/>
        <v/>
      </c>
      <c r="AF99" s="14" t="str">
        <f t="shared" si="19"/>
        <v/>
      </c>
      <c r="AG99" s="14" t="str">
        <f t="shared" si="19"/>
        <v/>
      </c>
      <c r="AH99" s="14" t="str">
        <f t="shared" si="19"/>
        <v/>
      </c>
      <c r="AI99" s="14" t="str">
        <f t="shared" si="19"/>
        <v/>
      </c>
      <c r="AJ99" s="14" t="str">
        <f t="shared" si="19"/>
        <v/>
      </c>
      <c r="AK99" s="14" t="str">
        <f t="shared" si="19"/>
        <v/>
      </c>
      <c r="AL99" s="14" t="str">
        <f t="shared" si="19"/>
        <v/>
      </c>
      <c r="AM99" s="14" t="str">
        <f t="shared" si="19"/>
        <v/>
      </c>
      <c r="AN99" s="14" t="str">
        <f t="shared" si="19"/>
        <v/>
      </c>
      <c r="AO99" s="14" t="str">
        <f t="shared" si="19"/>
        <v/>
      </c>
      <c r="AP99" s="14" t="str">
        <f t="shared" si="19"/>
        <v/>
      </c>
      <c r="AQ99" s="14" t="str">
        <f t="shared" si="19"/>
        <v/>
      </c>
      <c r="AR99" s="14" t="str">
        <f t="shared" si="19"/>
        <v/>
      </c>
      <c r="AS99" s="14" t="str">
        <f t="shared" si="19"/>
        <v/>
      </c>
      <c r="AT99" s="14" t="str">
        <f t="shared" si="19"/>
        <v/>
      </c>
      <c r="AU99" s="14" t="str">
        <f t="shared" si="19"/>
        <v/>
      </c>
      <c r="AV99" s="14" t="str">
        <f t="shared" si="19"/>
        <v/>
      </c>
      <c r="AW99" s="14" t="str">
        <f t="shared" si="19"/>
        <v/>
      </c>
      <c r="AX99" s="14" t="str">
        <f t="shared" si="19"/>
        <v/>
      </c>
      <c r="AY99" s="14" t="str">
        <f t="shared" si="19"/>
        <v/>
      </c>
      <c r="AZ99" s="14" t="str">
        <f t="shared" si="19"/>
        <v/>
      </c>
      <c r="BA99" s="14" t="str">
        <f t="shared" si="19"/>
        <v/>
      </c>
      <c r="BB99" s="14" t="str">
        <f t="shared" si="19"/>
        <v/>
      </c>
      <c r="BC99" s="14" t="str">
        <f t="shared" si="19"/>
        <v/>
      </c>
      <c r="BD99" s="14" t="str">
        <f t="shared" si="19"/>
        <v/>
      </c>
      <c r="BE99" s="14" t="str">
        <f t="shared" si="19"/>
        <v/>
      </c>
      <c r="BF99" s="14" t="str">
        <f t="shared" si="19"/>
        <v/>
      </c>
      <c r="BG99" s="14" t="str">
        <f t="shared" si="19"/>
        <v/>
      </c>
      <c r="BH99" s="14" t="str">
        <f t="shared" si="19"/>
        <v/>
      </c>
      <c r="BI99" s="14" t="str">
        <f t="shared" si="19"/>
        <v/>
      </c>
      <c r="BJ99" s="14" t="str">
        <f t="shared" si="19"/>
        <v/>
      </c>
      <c r="BK99" s="14" t="str">
        <f t="shared" si="19"/>
        <v/>
      </c>
      <c r="BL99" s="14" t="str">
        <f t="shared" si="19"/>
        <v/>
      </c>
      <c r="BM99" s="14" t="str">
        <f t="shared" si="19"/>
        <v/>
      </c>
      <c r="BN99" s="14" t="str">
        <f t="shared" si="19"/>
        <v/>
      </c>
      <c r="BO99" s="14" t="str">
        <f t="shared" si="19"/>
        <v/>
      </c>
    </row>
    <row r="100" spans="2:67" s="14" customFormat="1" hidden="1">
      <c r="B100" s="105"/>
      <c r="C100" s="14">
        <f t="shared" si="12"/>
        <v>650</v>
      </c>
      <c r="D100" s="9" t="s">
        <v>233</v>
      </c>
      <c r="E100" s="14" t="str">
        <f t="shared" si="10"/>
        <v/>
      </c>
      <c r="F100" s="14" t="str">
        <f t="shared" si="19"/>
        <v/>
      </c>
      <c r="G100" s="14" t="str">
        <f t="shared" si="19"/>
        <v/>
      </c>
      <c r="H100" s="14" t="str">
        <f t="shared" si="19"/>
        <v/>
      </c>
      <c r="I100" s="14" t="str">
        <f t="shared" si="19"/>
        <v/>
      </c>
      <c r="J100" s="14" t="str">
        <f t="shared" si="19"/>
        <v/>
      </c>
      <c r="K100" s="14" t="str">
        <f t="shared" si="19"/>
        <v/>
      </c>
      <c r="L100" s="14" t="str">
        <f t="shared" si="19"/>
        <v/>
      </c>
      <c r="M100" s="14" t="str">
        <f t="shared" si="19"/>
        <v/>
      </c>
      <c r="N100" s="14" t="str">
        <f t="shared" si="19"/>
        <v/>
      </c>
      <c r="O100" s="14" t="str">
        <f t="shared" si="19"/>
        <v/>
      </c>
      <c r="P100" s="14" t="str">
        <f t="shared" si="19"/>
        <v/>
      </c>
      <c r="Q100" s="14" t="str">
        <f t="shared" si="19"/>
        <v/>
      </c>
      <c r="R100" s="14" t="str">
        <f t="shared" si="19"/>
        <v/>
      </c>
      <c r="S100" s="14" t="str">
        <f t="shared" si="19"/>
        <v/>
      </c>
      <c r="T100" s="14" t="str">
        <f t="shared" si="19"/>
        <v/>
      </c>
      <c r="U100" s="14" t="str">
        <f t="shared" si="19"/>
        <v/>
      </c>
      <c r="V100" s="14" t="str">
        <f t="shared" si="19"/>
        <v/>
      </c>
      <c r="W100" s="14" t="str">
        <f t="shared" si="19"/>
        <v/>
      </c>
      <c r="X100" s="14" t="str">
        <f t="shared" si="19"/>
        <v/>
      </c>
      <c r="Y100" s="14" t="str">
        <f t="shared" si="19"/>
        <v/>
      </c>
      <c r="Z100" s="14" t="str">
        <f t="shared" si="19"/>
        <v/>
      </c>
      <c r="AA100" s="14" t="str">
        <f t="shared" si="19"/>
        <v/>
      </c>
      <c r="AB100" s="14" t="str">
        <f t="shared" si="19"/>
        <v/>
      </c>
      <c r="AC100" s="14" t="str">
        <f t="shared" si="19"/>
        <v/>
      </c>
      <c r="AD100" s="14" t="str">
        <f t="shared" si="19"/>
        <v/>
      </c>
      <c r="AE100" s="14" t="str">
        <f t="shared" si="19"/>
        <v/>
      </c>
      <c r="AF100" s="14" t="str">
        <f t="shared" si="19"/>
        <v/>
      </c>
      <c r="AG100" s="14" t="str">
        <f t="shared" si="19"/>
        <v/>
      </c>
      <c r="AH100" s="14" t="str">
        <f t="shared" si="19"/>
        <v/>
      </c>
      <c r="AI100" s="14" t="str">
        <f t="shared" si="19"/>
        <v/>
      </c>
      <c r="AJ100" s="14" t="str">
        <f t="shared" si="19"/>
        <v/>
      </c>
      <c r="AK100" s="14" t="str">
        <f t="shared" si="19"/>
        <v/>
      </c>
      <c r="AL100" s="14" t="str">
        <f t="shared" si="19"/>
        <v/>
      </c>
      <c r="AM100" s="14" t="str">
        <f t="shared" si="19"/>
        <v/>
      </c>
      <c r="AN100" s="14" t="str">
        <f t="shared" si="19"/>
        <v/>
      </c>
      <c r="AO100" s="14" t="str">
        <f t="shared" si="19"/>
        <v/>
      </c>
      <c r="AP100" s="14" t="str">
        <f t="shared" si="19"/>
        <v/>
      </c>
      <c r="AQ100" s="14" t="str">
        <f t="shared" si="19"/>
        <v/>
      </c>
      <c r="AR100" s="14" t="str">
        <f t="shared" si="19"/>
        <v/>
      </c>
      <c r="AS100" s="14" t="str">
        <f t="shared" si="19"/>
        <v/>
      </c>
      <c r="AT100" s="14" t="str">
        <f t="shared" si="19"/>
        <v/>
      </c>
      <c r="AU100" s="14" t="str">
        <f t="shared" si="19"/>
        <v/>
      </c>
      <c r="AV100" s="14" t="str">
        <f t="shared" si="19"/>
        <v/>
      </c>
      <c r="AW100" s="14" t="str">
        <f t="shared" si="19"/>
        <v/>
      </c>
      <c r="AX100" s="14" t="str">
        <f t="shared" si="19"/>
        <v/>
      </c>
      <c r="AY100" s="14" t="str">
        <f t="shared" si="19"/>
        <v/>
      </c>
      <c r="AZ100" s="14" t="str">
        <f t="shared" si="19"/>
        <v/>
      </c>
      <c r="BA100" s="14" t="str">
        <f t="shared" si="19"/>
        <v/>
      </c>
      <c r="BB100" s="14" t="str">
        <f t="shared" si="19"/>
        <v/>
      </c>
      <c r="BC100" s="14" t="str">
        <f t="shared" si="19"/>
        <v/>
      </c>
      <c r="BD100" s="14">
        <f t="shared" si="19"/>
        <v>650</v>
      </c>
      <c r="BE100" s="14">
        <f t="shared" si="19"/>
        <v>650</v>
      </c>
      <c r="BF100" s="14">
        <f t="shared" si="19"/>
        <v>650</v>
      </c>
      <c r="BG100" s="14">
        <f t="shared" si="19"/>
        <v>650</v>
      </c>
      <c r="BH100" s="14" t="str">
        <f t="shared" si="19"/>
        <v/>
      </c>
      <c r="BI100" s="14" t="str">
        <f t="shared" si="19"/>
        <v/>
      </c>
      <c r="BJ100" s="14" t="str">
        <f t="shared" ref="F100:BO105" si="20">IF(BJ52="","",$C52)</f>
        <v/>
      </c>
      <c r="BK100" s="14" t="str">
        <f t="shared" si="20"/>
        <v/>
      </c>
      <c r="BL100" s="14">
        <f t="shared" si="20"/>
        <v>650</v>
      </c>
      <c r="BM100" s="14">
        <f t="shared" si="20"/>
        <v>650</v>
      </c>
      <c r="BN100" s="14">
        <f t="shared" si="20"/>
        <v>650</v>
      </c>
      <c r="BO100" s="14">
        <f t="shared" si="20"/>
        <v>650</v>
      </c>
    </row>
    <row r="101" spans="2:67" s="14" customFormat="1" hidden="1">
      <c r="B101" s="105"/>
      <c r="C101" s="14">
        <f t="shared" si="12"/>
        <v>670</v>
      </c>
      <c r="D101" s="9" t="s">
        <v>233</v>
      </c>
      <c r="E101" s="14" t="str">
        <f t="shared" si="10"/>
        <v/>
      </c>
      <c r="F101" s="14" t="str">
        <f t="shared" si="20"/>
        <v/>
      </c>
      <c r="G101" s="14" t="str">
        <f t="shared" si="20"/>
        <v/>
      </c>
      <c r="H101" s="14" t="str">
        <f t="shared" si="20"/>
        <v/>
      </c>
      <c r="I101" s="14" t="str">
        <f t="shared" si="20"/>
        <v/>
      </c>
      <c r="J101" s="14" t="str">
        <f t="shared" si="20"/>
        <v/>
      </c>
      <c r="K101" s="14" t="str">
        <f t="shared" si="20"/>
        <v/>
      </c>
      <c r="L101" s="14" t="str">
        <f t="shared" si="20"/>
        <v/>
      </c>
      <c r="M101" s="14" t="str">
        <f t="shared" si="20"/>
        <v/>
      </c>
      <c r="N101" s="14" t="str">
        <f t="shared" si="20"/>
        <v/>
      </c>
      <c r="O101" s="14" t="str">
        <f t="shared" si="20"/>
        <v/>
      </c>
      <c r="P101" s="14" t="str">
        <f t="shared" si="20"/>
        <v/>
      </c>
      <c r="Q101" s="14" t="str">
        <f t="shared" si="20"/>
        <v/>
      </c>
      <c r="R101" s="14" t="str">
        <f t="shared" si="20"/>
        <v/>
      </c>
      <c r="S101" s="14" t="str">
        <f t="shared" si="20"/>
        <v/>
      </c>
      <c r="T101" s="14" t="str">
        <f t="shared" si="20"/>
        <v/>
      </c>
      <c r="U101" s="14" t="str">
        <f t="shared" si="20"/>
        <v/>
      </c>
      <c r="V101" s="14" t="str">
        <f t="shared" si="20"/>
        <v/>
      </c>
      <c r="W101" s="14" t="str">
        <f t="shared" si="20"/>
        <v/>
      </c>
      <c r="X101" s="14" t="str">
        <f t="shared" si="20"/>
        <v/>
      </c>
      <c r="Y101" s="14" t="str">
        <f t="shared" si="20"/>
        <v/>
      </c>
      <c r="Z101" s="14" t="str">
        <f t="shared" si="20"/>
        <v/>
      </c>
      <c r="AA101" s="14" t="str">
        <f t="shared" si="20"/>
        <v/>
      </c>
      <c r="AB101" s="14" t="str">
        <f t="shared" si="20"/>
        <v/>
      </c>
      <c r="AC101" s="14" t="str">
        <f t="shared" si="20"/>
        <v/>
      </c>
      <c r="AD101" s="14" t="str">
        <f t="shared" si="20"/>
        <v/>
      </c>
      <c r="AE101" s="14" t="str">
        <f t="shared" si="20"/>
        <v/>
      </c>
      <c r="AF101" s="14" t="str">
        <f t="shared" si="20"/>
        <v/>
      </c>
      <c r="AG101" s="14" t="str">
        <f t="shared" si="20"/>
        <v/>
      </c>
      <c r="AH101" s="14">
        <f t="shared" si="20"/>
        <v>670</v>
      </c>
      <c r="AI101" s="14">
        <f t="shared" si="20"/>
        <v>670</v>
      </c>
      <c r="AJ101" s="14" t="str">
        <f t="shared" si="20"/>
        <v/>
      </c>
      <c r="AK101" s="14" t="str">
        <f t="shared" si="20"/>
        <v/>
      </c>
      <c r="AL101" s="14" t="str">
        <f t="shared" si="20"/>
        <v/>
      </c>
      <c r="AM101" s="14" t="str">
        <f t="shared" si="20"/>
        <v/>
      </c>
      <c r="AN101" s="14" t="str">
        <f t="shared" si="20"/>
        <v/>
      </c>
      <c r="AO101" s="14" t="str">
        <f t="shared" si="20"/>
        <v/>
      </c>
      <c r="AP101" s="14" t="str">
        <f t="shared" si="20"/>
        <v/>
      </c>
      <c r="AQ101" s="14" t="str">
        <f t="shared" si="20"/>
        <v/>
      </c>
      <c r="AR101" s="14" t="str">
        <f t="shared" si="20"/>
        <v/>
      </c>
      <c r="AS101" s="14" t="str">
        <f t="shared" si="20"/>
        <v/>
      </c>
      <c r="AT101" s="14" t="str">
        <f t="shared" si="20"/>
        <v/>
      </c>
      <c r="AU101" s="14" t="str">
        <f t="shared" si="20"/>
        <v/>
      </c>
      <c r="AV101" s="14" t="str">
        <f t="shared" si="20"/>
        <v/>
      </c>
      <c r="AW101" s="14" t="str">
        <f t="shared" si="20"/>
        <v/>
      </c>
      <c r="AX101" s="14" t="str">
        <f t="shared" si="20"/>
        <v/>
      </c>
      <c r="AY101" s="14" t="str">
        <f t="shared" si="20"/>
        <v/>
      </c>
      <c r="AZ101" s="14" t="str">
        <f t="shared" si="20"/>
        <v/>
      </c>
      <c r="BA101" s="14" t="str">
        <f t="shared" si="20"/>
        <v/>
      </c>
      <c r="BB101" s="14" t="str">
        <f t="shared" si="20"/>
        <v/>
      </c>
      <c r="BC101" s="14" t="str">
        <f t="shared" si="20"/>
        <v/>
      </c>
      <c r="BD101" s="14" t="str">
        <f t="shared" si="20"/>
        <v/>
      </c>
      <c r="BE101" s="14" t="str">
        <f t="shared" si="20"/>
        <v/>
      </c>
      <c r="BF101" s="14" t="str">
        <f t="shared" si="20"/>
        <v/>
      </c>
      <c r="BG101" s="14" t="str">
        <f t="shared" si="20"/>
        <v/>
      </c>
      <c r="BH101" s="14" t="str">
        <f t="shared" si="20"/>
        <v/>
      </c>
      <c r="BI101" s="14" t="str">
        <f t="shared" si="20"/>
        <v/>
      </c>
      <c r="BJ101" s="14" t="str">
        <f t="shared" si="20"/>
        <v/>
      </c>
      <c r="BK101" s="14" t="str">
        <f t="shared" si="20"/>
        <v/>
      </c>
      <c r="BL101" s="14" t="str">
        <f t="shared" si="20"/>
        <v/>
      </c>
      <c r="BM101" s="14" t="str">
        <f t="shared" si="20"/>
        <v/>
      </c>
      <c r="BN101" s="14" t="str">
        <f t="shared" si="20"/>
        <v/>
      </c>
      <c r="BO101" s="14" t="str">
        <f t="shared" si="20"/>
        <v/>
      </c>
    </row>
    <row r="102" spans="2:67" s="14" customFormat="1" hidden="1">
      <c r="B102" s="105"/>
      <c r="C102" s="14">
        <f t="shared" si="12"/>
        <v>680</v>
      </c>
      <c r="D102" s="9" t="s">
        <v>233</v>
      </c>
      <c r="E102" s="14" t="str">
        <f t="shared" si="10"/>
        <v/>
      </c>
      <c r="F102" s="14" t="str">
        <f t="shared" si="20"/>
        <v/>
      </c>
      <c r="G102" s="14" t="str">
        <f t="shared" si="20"/>
        <v/>
      </c>
      <c r="H102" s="14" t="str">
        <f t="shared" si="20"/>
        <v/>
      </c>
      <c r="I102" s="14" t="str">
        <f t="shared" si="20"/>
        <v/>
      </c>
      <c r="J102" s="14" t="str">
        <f t="shared" si="20"/>
        <v/>
      </c>
      <c r="K102" s="14" t="str">
        <f t="shared" si="20"/>
        <v/>
      </c>
      <c r="L102" s="14" t="str">
        <f t="shared" si="20"/>
        <v/>
      </c>
      <c r="M102" s="14" t="str">
        <f t="shared" si="20"/>
        <v/>
      </c>
      <c r="N102" s="14" t="str">
        <f t="shared" si="20"/>
        <v/>
      </c>
      <c r="O102" s="14" t="str">
        <f t="shared" si="20"/>
        <v/>
      </c>
      <c r="P102" s="14" t="str">
        <f t="shared" si="20"/>
        <v/>
      </c>
      <c r="Q102" s="14" t="str">
        <f t="shared" si="20"/>
        <v/>
      </c>
      <c r="R102" s="14" t="str">
        <f t="shared" si="20"/>
        <v/>
      </c>
      <c r="S102" s="14" t="str">
        <f t="shared" si="20"/>
        <v/>
      </c>
      <c r="T102" s="14" t="str">
        <f t="shared" si="20"/>
        <v/>
      </c>
      <c r="U102" s="14" t="str">
        <f t="shared" si="20"/>
        <v/>
      </c>
      <c r="V102" s="14" t="str">
        <f t="shared" si="20"/>
        <v/>
      </c>
      <c r="W102" s="14" t="str">
        <f t="shared" si="20"/>
        <v/>
      </c>
      <c r="X102" s="14" t="str">
        <f t="shared" si="20"/>
        <v/>
      </c>
      <c r="Y102" s="14" t="str">
        <f t="shared" si="20"/>
        <v/>
      </c>
      <c r="Z102" s="14" t="str">
        <f t="shared" si="20"/>
        <v/>
      </c>
      <c r="AA102" s="14" t="str">
        <f t="shared" si="20"/>
        <v/>
      </c>
      <c r="AB102" s="14" t="str">
        <f t="shared" si="20"/>
        <v/>
      </c>
      <c r="AC102" s="14">
        <f t="shared" si="20"/>
        <v>680</v>
      </c>
      <c r="AD102" s="14">
        <f t="shared" si="20"/>
        <v>680</v>
      </c>
      <c r="AE102" s="14" t="str">
        <f t="shared" si="20"/>
        <v/>
      </c>
      <c r="AF102" s="14" t="str">
        <f t="shared" si="20"/>
        <v/>
      </c>
      <c r="AG102" s="14" t="str">
        <f t="shared" si="20"/>
        <v/>
      </c>
      <c r="AH102" s="14" t="str">
        <f t="shared" si="20"/>
        <v/>
      </c>
      <c r="AI102" s="14" t="str">
        <f t="shared" si="20"/>
        <v/>
      </c>
      <c r="AJ102" s="14" t="str">
        <f t="shared" si="20"/>
        <v/>
      </c>
      <c r="AK102" s="14" t="str">
        <f t="shared" si="20"/>
        <v/>
      </c>
      <c r="AL102" s="14" t="str">
        <f t="shared" si="20"/>
        <v/>
      </c>
      <c r="AM102" s="14" t="str">
        <f t="shared" si="20"/>
        <v/>
      </c>
      <c r="AN102" s="14" t="str">
        <f t="shared" si="20"/>
        <v/>
      </c>
      <c r="AO102" s="14" t="str">
        <f t="shared" si="20"/>
        <v/>
      </c>
      <c r="AP102" s="14" t="str">
        <f t="shared" si="20"/>
        <v/>
      </c>
      <c r="AQ102" s="14" t="str">
        <f t="shared" si="20"/>
        <v/>
      </c>
      <c r="AR102" s="14" t="str">
        <f t="shared" si="20"/>
        <v/>
      </c>
      <c r="AS102" s="14" t="str">
        <f t="shared" si="20"/>
        <v/>
      </c>
      <c r="AT102" s="14" t="str">
        <f t="shared" si="20"/>
        <v/>
      </c>
      <c r="AU102" s="14" t="str">
        <f t="shared" si="20"/>
        <v/>
      </c>
      <c r="AV102" s="14" t="str">
        <f t="shared" si="20"/>
        <v/>
      </c>
      <c r="AW102" s="14" t="str">
        <f t="shared" si="20"/>
        <v/>
      </c>
      <c r="AX102" s="14" t="str">
        <f t="shared" si="20"/>
        <v/>
      </c>
      <c r="AY102" s="14" t="str">
        <f t="shared" si="20"/>
        <v/>
      </c>
      <c r="AZ102" s="14" t="str">
        <f t="shared" si="20"/>
        <v/>
      </c>
      <c r="BA102" s="14" t="str">
        <f t="shared" si="20"/>
        <v/>
      </c>
      <c r="BB102" s="14" t="str">
        <f t="shared" si="20"/>
        <v/>
      </c>
      <c r="BC102" s="14" t="str">
        <f t="shared" si="20"/>
        <v/>
      </c>
      <c r="BD102" s="14" t="str">
        <f t="shared" si="20"/>
        <v/>
      </c>
      <c r="BE102" s="14" t="str">
        <f t="shared" si="20"/>
        <v/>
      </c>
      <c r="BF102" s="14" t="str">
        <f t="shared" si="20"/>
        <v/>
      </c>
      <c r="BG102" s="14" t="str">
        <f t="shared" si="20"/>
        <v/>
      </c>
      <c r="BH102" s="14" t="str">
        <f t="shared" si="20"/>
        <v/>
      </c>
      <c r="BI102" s="14" t="str">
        <f t="shared" si="20"/>
        <v/>
      </c>
      <c r="BJ102" s="14" t="str">
        <f t="shared" si="20"/>
        <v/>
      </c>
      <c r="BK102" s="14" t="str">
        <f t="shared" si="20"/>
        <v/>
      </c>
      <c r="BL102" s="14" t="str">
        <f t="shared" si="20"/>
        <v/>
      </c>
      <c r="BM102" s="14" t="str">
        <f t="shared" si="20"/>
        <v/>
      </c>
      <c r="BN102" s="14" t="str">
        <f t="shared" si="20"/>
        <v/>
      </c>
      <c r="BO102" s="14" t="str">
        <f t="shared" si="20"/>
        <v/>
      </c>
    </row>
    <row r="103" spans="2:67" s="14" customFormat="1" hidden="1">
      <c r="B103" s="105"/>
      <c r="C103" s="14">
        <f t="shared" si="12"/>
        <v>700</v>
      </c>
      <c r="D103" s="9" t="s">
        <v>233</v>
      </c>
      <c r="E103" s="14" t="str">
        <f t="shared" si="10"/>
        <v/>
      </c>
      <c r="F103" s="14" t="str">
        <f t="shared" si="20"/>
        <v/>
      </c>
      <c r="G103" s="14" t="str">
        <f t="shared" si="20"/>
        <v/>
      </c>
      <c r="H103" s="14" t="str">
        <f t="shared" si="20"/>
        <v/>
      </c>
      <c r="I103" s="14" t="str">
        <f t="shared" si="20"/>
        <v/>
      </c>
      <c r="J103" s="14" t="str">
        <f t="shared" si="20"/>
        <v/>
      </c>
      <c r="K103" s="14" t="str">
        <f t="shared" si="20"/>
        <v/>
      </c>
      <c r="L103" s="14" t="str">
        <f t="shared" si="20"/>
        <v/>
      </c>
      <c r="M103" s="14" t="str">
        <f t="shared" si="20"/>
        <v/>
      </c>
      <c r="N103" s="14" t="str">
        <f t="shared" si="20"/>
        <v/>
      </c>
      <c r="O103" s="14" t="str">
        <f t="shared" si="20"/>
        <v/>
      </c>
      <c r="P103" s="14" t="str">
        <f t="shared" si="20"/>
        <v/>
      </c>
      <c r="Q103" s="14" t="str">
        <f t="shared" si="20"/>
        <v/>
      </c>
      <c r="R103" s="14" t="str">
        <f t="shared" si="20"/>
        <v/>
      </c>
      <c r="S103" s="14" t="str">
        <f t="shared" si="20"/>
        <v/>
      </c>
      <c r="T103" s="14">
        <f t="shared" si="20"/>
        <v>700</v>
      </c>
      <c r="U103" s="14">
        <f t="shared" si="20"/>
        <v>700</v>
      </c>
      <c r="V103" s="14" t="str">
        <f t="shared" si="20"/>
        <v/>
      </c>
      <c r="W103" s="14" t="str">
        <f t="shared" si="20"/>
        <v/>
      </c>
      <c r="X103" s="14" t="str">
        <f t="shared" si="20"/>
        <v/>
      </c>
      <c r="Y103" s="14" t="str">
        <f t="shared" si="20"/>
        <v/>
      </c>
      <c r="Z103" s="14">
        <f t="shared" si="20"/>
        <v>700</v>
      </c>
      <c r="AA103" s="14">
        <f t="shared" si="20"/>
        <v>700</v>
      </c>
      <c r="AB103" s="14">
        <f t="shared" si="20"/>
        <v>700</v>
      </c>
      <c r="AC103" s="14" t="str">
        <f t="shared" si="20"/>
        <v/>
      </c>
      <c r="AD103" s="14" t="str">
        <f t="shared" si="20"/>
        <v/>
      </c>
      <c r="AE103" s="14">
        <f t="shared" si="20"/>
        <v>700</v>
      </c>
      <c r="AF103" s="14">
        <f t="shared" si="20"/>
        <v>700</v>
      </c>
      <c r="AG103" s="14">
        <f t="shared" si="20"/>
        <v>700</v>
      </c>
      <c r="AH103" s="14" t="str">
        <f t="shared" si="20"/>
        <v/>
      </c>
      <c r="AI103" s="14" t="str">
        <f t="shared" si="20"/>
        <v/>
      </c>
      <c r="AJ103" s="14" t="str">
        <f t="shared" si="20"/>
        <v/>
      </c>
      <c r="AK103" s="14" t="str">
        <f t="shared" si="20"/>
        <v/>
      </c>
      <c r="AL103" s="14" t="str">
        <f t="shared" si="20"/>
        <v/>
      </c>
      <c r="AM103" s="14" t="str">
        <f t="shared" si="20"/>
        <v/>
      </c>
      <c r="AN103" s="14" t="str">
        <f t="shared" si="20"/>
        <v/>
      </c>
      <c r="AO103" s="14" t="str">
        <f t="shared" si="20"/>
        <v/>
      </c>
      <c r="AP103" s="14" t="str">
        <f t="shared" si="20"/>
        <v/>
      </c>
      <c r="AQ103" s="14" t="str">
        <f t="shared" si="20"/>
        <v/>
      </c>
      <c r="AR103" s="14" t="str">
        <f t="shared" si="20"/>
        <v/>
      </c>
      <c r="AS103" s="14" t="str">
        <f t="shared" si="20"/>
        <v/>
      </c>
      <c r="AT103" s="14" t="str">
        <f t="shared" si="20"/>
        <v/>
      </c>
      <c r="AU103" s="14" t="str">
        <f t="shared" si="20"/>
        <v/>
      </c>
      <c r="AV103" s="14" t="str">
        <f t="shared" si="20"/>
        <v/>
      </c>
      <c r="AW103" s="14" t="str">
        <f t="shared" si="20"/>
        <v/>
      </c>
      <c r="AX103" s="14" t="str">
        <f t="shared" si="20"/>
        <v/>
      </c>
      <c r="AY103" s="14" t="str">
        <f t="shared" si="20"/>
        <v/>
      </c>
      <c r="AZ103" s="14" t="str">
        <f t="shared" si="20"/>
        <v/>
      </c>
      <c r="BA103" s="14" t="str">
        <f t="shared" si="20"/>
        <v/>
      </c>
      <c r="BB103" s="14" t="str">
        <f t="shared" si="20"/>
        <v/>
      </c>
      <c r="BC103" s="14" t="str">
        <f t="shared" si="20"/>
        <v/>
      </c>
      <c r="BD103" s="14" t="str">
        <f t="shared" si="20"/>
        <v/>
      </c>
      <c r="BE103" s="14" t="str">
        <f t="shared" si="20"/>
        <v/>
      </c>
      <c r="BF103" s="14" t="str">
        <f t="shared" si="20"/>
        <v/>
      </c>
      <c r="BG103" s="14" t="str">
        <f t="shared" si="20"/>
        <v/>
      </c>
      <c r="BH103" s="14">
        <f t="shared" si="20"/>
        <v>700</v>
      </c>
      <c r="BI103" s="14">
        <f t="shared" si="20"/>
        <v>700</v>
      </c>
      <c r="BJ103" s="14">
        <f t="shared" si="20"/>
        <v>700</v>
      </c>
      <c r="BK103" s="14">
        <f t="shared" si="20"/>
        <v>700</v>
      </c>
      <c r="BL103" s="14" t="str">
        <f t="shared" si="20"/>
        <v/>
      </c>
      <c r="BM103" s="14" t="str">
        <f t="shared" si="20"/>
        <v/>
      </c>
      <c r="BN103" s="14" t="str">
        <f t="shared" si="20"/>
        <v/>
      </c>
      <c r="BO103" s="14" t="str">
        <f t="shared" si="20"/>
        <v/>
      </c>
    </row>
    <row r="104" spans="2:67" s="14" customFormat="1" hidden="1">
      <c r="B104" s="105"/>
      <c r="C104" s="14">
        <f t="shared" si="12"/>
        <v>710</v>
      </c>
      <c r="D104" s="9" t="s">
        <v>233</v>
      </c>
      <c r="E104" s="14" t="str">
        <f t="shared" si="10"/>
        <v/>
      </c>
      <c r="F104" s="14" t="str">
        <f t="shared" si="20"/>
        <v/>
      </c>
      <c r="G104" s="14" t="str">
        <f t="shared" si="20"/>
        <v/>
      </c>
      <c r="H104" s="14" t="str">
        <f t="shared" si="20"/>
        <v/>
      </c>
      <c r="I104" s="14" t="str">
        <f t="shared" si="20"/>
        <v/>
      </c>
      <c r="J104" s="14" t="str">
        <f t="shared" si="20"/>
        <v/>
      </c>
      <c r="K104" s="14" t="str">
        <f t="shared" si="20"/>
        <v/>
      </c>
      <c r="L104" s="14" t="str">
        <f t="shared" si="20"/>
        <v/>
      </c>
      <c r="M104" s="14" t="str">
        <f t="shared" si="20"/>
        <v/>
      </c>
      <c r="N104" s="14" t="str">
        <f t="shared" si="20"/>
        <v/>
      </c>
      <c r="O104" s="14" t="str">
        <f t="shared" si="20"/>
        <v/>
      </c>
      <c r="P104" s="14" t="str">
        <f t="shared" si="20"/>
        <v/>
      </c>
      <c r="Q104" s="14" t="str">
        <f t="shared" si="20"/>
        <v/>
      </c>
      <c r="R104" s="14" t="str">
        <f t="shared" si="20"/>
        <v/>
      </c>
      <c r="S104" s="14" t="str">
        <f t="shared" si="20"/>
        <v/>
      </c>
      <c r="T104" s="14" t="str">
        <f t="shared" si="20"/>
        <v/>
      </c>
      <c r="U104" s="14" t="str">
        <f t="shared" si="20"/>
        <v/>
      </c>
      <c r="V104" s="14" t="str">
        <f t="shared" si="20"/>
        <v/>
      </c>
      <c r="W104" s="14">
        <f t="shared" si="20"/>
        <v>710</v>
      </c>
      <c r="X104" s="14">
        <f t="shared" si="20"/>
        <v>710</v>
      </c>
      <c r="Y104" s="14" t="str">
        <f t="shared" si="20"/>
        <v/>
      </c>
      <c r="Z104" s="14" t="str">
        <f t="shared" si="20"/>
        <v/>
      </c>
      <c r="AA104" s="14" t="str">
        <f t="shared" si="20"/>
        <v/>
      </c>
      <c r="AB104" s="14" t="str">
        <f t="shared" si="20"/>
        <v/>
      </c>
      <c r="AC104" s="14" t="str">
        <f t="shared" si="20"/>
        <v/>
      </c>
      <c r="AD104" s="14" t="str">
        <f t="shared" si="20"/>
        <v/>
      </c>
      <c r="AE104" s="14" t="str">
        <f t="shared" si="20"/>
        <v/>
      </c>
      <c r="AF104" s="14" t="str">
        <f t="shared" si="20"/>
        <v/>
      </c>
      <c r="AG104" s="14" t="str">
        <f t="shared" si="20"/>
        <v/>
      </c>
      <c r="AH104" s="14" t="str">
        <f t="shared" si="20"/>
        <v/>
      </c>
      <c r="AI104" s="14" t="str">
        <f t="shared" si="20"/>
        <v/>
      </c>
      <c r="AJ104" s="14" t="str">
        <f t="shared" si="20"/>
        <v/>
      </c>
      <c r="AK104" s="14" t="str">
        <f t="shared" si="20"/>
        <v/>
      </c>
      <c r="AL104" s="14" t="str">
        <f t="shared" si="20"/>
        <v/>
      </c>
      <c r="AM104" s="14" t="str">
        <f t="shared" si="20"/>
        <v/>
      </c>
      <c r="AN104" s="14" t="str">
        <f t="shared" si="20"/>
        <v/>
      </c>
      <c r="AO104" s="14" t="str">
        <f t="shared" si="20"/>
        <v/>
      </c>
      <c r="AP104" s="14" t="str">
        <f t="shared" si="20"/>
        <v/>
      </c>
      <c r="AQ104" s="14" t="str">
        <f t="shared" si="20"/>
        <v/>
      </c>
      <c r="AR104" s="14" t="str">
        <f t="shared" si="20"/>
        <v/>
      </c>
      <c r="AS104" s="14" t="str">
        <f t="shared" si="20"/>
        <v/>
      </c>
      <c r="AT104" s="14" t="str">
        <f t="shared" si="20"/>
        <v/>
      </c>
      <c r="AU104" s="14" t="str">
        <f t="shared" si="20"/>
        <v/>
      </c>
      <c r="AV104" s="14" t="str">
        <f t="shared" si="20"/>
        <v/>
      </c>
      <c r="AW104" s="14" t="str">
        <f t="shared" si="20"/>
        <v/>
      </c>
      <c r="AX104" s="14" t="str">
        <f t="shared" si="20"/>
        <v/>
      </c>
      <c r="AY104" s="14" t="str">
        <f t="shared" si="20"/>
        <v/>
      </c>
      <c r="AZ104" s="14" t="str">
        <f t="shared" si="20"/>
        <v/>
      </c>
      <c r="BA104" s="14" t="str">
        <f t="shared" si="20"/>
        <v/>
      </c>
      <c r="BB104" s="14" t="str">
        <f t="shared" si="20"/>
        <v/>
      </c>
      <c r="BC104" s="14" t="str">
        <f t="shared" si="20"/>
        <v/>
      </c>
      <c r="BD104" s="14" t="str">
        <f t="shared" si="20"/>
        <v/>
      </c>
      <c r="BE104" s="14" t="str">
        <f t="shared" si="20"/>
        <v/>
      </c>
      <c r="BF104" s="14" t="str">
        <f t="shared" si="20"/>
        <v/>
      </c>
      <c r="BG104" s="14" t="str">
        <f t="shared" si="20"/>
        <v/>
      </c>
      <c r="BH104" s="14" t="str">
        <f t="shared" si="20"/>
        <v/>
      </c>
      <c r="BI104" s="14" t="str">
        <f t="shared" si="20"/>
        <v/>
      </c>
      <c r="BJ104" s="14" t="str">
        <f t="shared" si="20"/>
        <v/>
      </c>
      <c r="BK104" s="14" t="str">
        <f t="shared" si="20"/>
        <v/>
      </c>
      <c r="BL104" s="14" t="str">
        <f t="shared" si="20"/>
        <v/>
      </c>
      <c r="BM104" s="14" t="str">
        <f t="shared" si="20"/>
        <v/>
      </c>
      <c r="BN104" s="14" t="str">
        <f t="shared" si="20"/>
        <v/>
      </c>
      <c r="BO104" s="14" t="str">
        <f t="shared" si="20"/>
        <v/>
      </c>
    </row>
    <row r="105" spans="2:67" s="14" customFormat="1" hidden="1">
      <c r="B105" s="105"/>
      <c r="C105" s="14">
        <f t="shared" si="12"/>
        <v>750</v>
      </c>
      <c r="D105" s="9" t="s">
        <v>233</v>
      </c>
      <c r="E105" s="14" t="str">
        <f t="shared" si="10"/>
        <v/>
      </c>
      <c r="F105" s="14" t="str">
        <f t="shared" si="20"/>
        <v/>
      </c>
      <c r="G105" s="14" t="str">
        <f t="shared" ref="F105:BO109" si="21">IF(G57="","",$C57)</f>
        <v/>
      </c>
      <c r="H105" s="14" t="str">
        <f t="shared" si="21"/>
        <v/>
      </c>
      <c r="I105" s="14" t="str">
        <f t="shared" si="21"/>
        <v/>
      </c>
      <c r="J105" s="14" t="str">
        <f t="shared" si="21"/>
        <v/>
      </c>
      <c r="K105" s="14" t="str">
        <f t="shared" si="21"/>
        <v/>
      </c>
      <c r="L105" s="14" t="str">
        <f t="shared" si="21"/>
        <v/>
      </c>
      <c r="M105" s="14" t="str">
        <f t="shared" si="21"/>
        <v/>
      </c>
      <c r="N105" s="14" t="str">
        <f t="shared" si="21"/>
        <v/>
      </c>
      <c r="O105" s="14" t="str">
        <f t="shared" si="21"/>
        <v/>
      </c>
      <c r="P105" s="14" t="str">
        <f t="shared" si="21"/>
        <v/>
      </c>
      <c r="Q105" s="14" t="str">
        <f t="shared" si="21"/>
        <v/>
      </c>
      <c r="R105" s="14" t="str">
        <f t="shared" si="21"/>
        <v/>
      </c>
      <c r="S105" s="14" t="str">
        <f t="shared" si="21"/>
        <v/>
      </c>
      <c r="T105" s="14" t="str">
        <f t="shared" si="21"/>
        <v/>
      </c>
      <c r="U105" s="14" t="str">
        <f t="shared" si="21"/>
        <v/>
      </c>
      <c r="V105" s="14" t="str">
        <f t="shared" si="21"/>
        <v/>
      </c>
      <c r="W105" s="14" t="str">
        <f t="shared" si="21"/>
        <v/>
      </c>
      <c r="X105" s="14" t="str">
        <f t="shared" si="21"/>
        <v/>
      </c>
      <c r="Y105" s="14" t="str">
        <f t="shared" si="21"/>
        <v/>
      </c>
      <c r="Z105" s="14" t="str">
        <f t="shared" si="21"/>
        <v/>
      </c>
      <c r="AA105" s="14" t="str">
        <f t="shared" si="21"/>
        <v/>
      </c>
      <c r="AB105" s="14" t="str">
        <f t="shared" si="21"/>
        <v/>
      </c>
      <c r="AC105" s="14" t="str">
        <f t="shared" si="21"/>
        <v/>
      </c>
      <c r="AD105" s="14" t="str">
        <f t="shared" si="21"/>
        <v/>
      </c>
      <c r="AE105" s="14" t="str">
        <f t="shared" si="21"/>
        <v/>
      </c>
      <c r="AF105" s="14" t="str">
        <f t="shared" si="21"/>
        <v/>
      </c>
      <c r="AG105" s="14" t="str">
        <f t="shared" si="21"/>
        <v/>
      </c>
      <c r="AH105" s="14" t="str">
        <f t="shared" si="21"/>
        <v/>
      </c>
      <c r="AI105" s="14" t="str">
        <f t="shared" si="21"/>
        <v/>
      </c>
      <c r="AJ105" s="14" t="str">
        <f t="shared" si="21"/>
        <v/>
      </c>
      <c r="AK105" s="14" t="str">
        <f t="shared" si="21"/>
        <v/>
      </c>
      <c r="AL105" s="14" t="str">
        <f t="shared" si="21"/>
        <v/>
      </c>
      <c r="AM105" s="14" t="str">
        <f t="shared" si="21"/>
        <v/>
      </c>
      <c r="AN105" s="14" t="str">
        <f t="shared" si="21"/>
        <v/>
      </c>
      <c r="AO105" s="14" t="str">
        <f t="shared" si="21"/>
        <v/>
      </c>
      <c r="AP105" s="14" t="str">
        <f t="shared" si="21"/>
        <v/>
      </c>
      <c r="AQ105" s="14" t="str">
        <f t="shared" si="21"/>
        <v/>
      </c>
      <c r="AR105" s="14" t="str">
        <f t="shared" si="21"/>
        <v/>
      </c>
      <c r="AS105" s="14" t="str">
        <f t="shared" si="21"/>
        <v/>
      </c>
      <c r="AT105" s="14" t="str">
        <f t="shared" si="21"/>
        <v/>
      </c>
      <c r="AU105" s="14" t="str">
        <f t="shared" si="21"/>
        <v/>
      </c>
      <c r="AV105" s="14" t="str">
        <f t="shared" si="21"/>
        <v/>
      </c>
      <c r="AW105" s="14" t="str">
        <f t="shared" si="21"/>
        <v/>
      </c>
      <c r="AX105" s="14" t="str">
        <f t="shared" si="21"/>
        <v/>
      </c>
      <c r="AY105" s="14" t="str">
        <f t="shared" si="21"/>
        <v/>
      </c>
      <c r="AZ105" s="14" t="str">
        <f t="shared" si="21"/>
        <v/>
      </c>
      <c r="BA105" s="14" t="str">
        <f t="shared" si="21"/>
        <v/>
      </c>
      <c r="BB105" s="14" t="str">
        <f t="shared" si="21"/>
        <v/>
      </c>
      <c r="BC105" s="14" t="str">
        <f t="shared" si="21"/>
        <v/>
      </c>
      <c r="BD105" s="14" t="str">
        <f t="shared" si="21"/>
        <v/>
      </c>
      <c r="BE105" s="14" t="str">
        <f t="shared" si="21"/>
        <v/>
      </c>
      <c r="BF105" s="14" t="str">
        <f t="shared" si="21"/>
        <v/>
      </c>
      <c r="BG105" s="14" t="str">
        <f t="shared" si="21"/>
        <v/>
      </c>
      <c r="BH105" s="14" t="str">
        <f t="shared" si="21"/>
        <v/>
      </c>
      <c r="BI105" s="14" t="str">
        <f t="shared" si="21"/>
        <v/>
      </c>
      <c r="BJ105" s="14" t="str">
        <f t="shared" si="21"/>
        <v/>
      </c>
      <c r="BK105" s="14" t="str">
        <f t="shared" si="21"/>
        <v/>
      </c>
      <c r="BL105" s="14" t="str">
        <f t="shared" si="21"/>
        <v/>
      </c>
      <c r="BM105" s="14" t="str">
        <f t="shared" si="21"/>
        <v/>
      </c>
      <c r="BN105" s="14">
        <f t="shared" si="21"/>
        <v>750</v>
      </c>
      <c r="BO105" s="14">
        <f t="shared" si="21"/>
        <v>750</v>
      </c>
    </row>
    <row r="106" spans="2:67" s="14" customFormat="1" hidden="1">
      <c r="B106" s="105"/>
      <c r="C106" s="14">
        <f t="shared" si="12"/>
        <v>800</v>
      </c>
      <c r="D106" s="9" t="s">
        <v>233</v>
      </c>
      <c r="E106" s="14" t="str">
        <f t="shared" si="10"/>
        <v/>
      </c>
      <c r="F106" s="14" t="str">
        <f t="shared" si="21"/>
        <v/>
      </c>
      <c r="G106" s="14" t="str">
        <f t="shared" si="21"/>
        <v/>
      </c>
      <c r="H106" s="14" t="str">
        <f t="shared" si="21"/>
        <v/>
      </c>
      <c r="I106" s="14" t="str">
        <f t="shared" si="21"/>
        <v/>
      </c>
      <c r="J106" s="14" t="str">
        <f t="shared" si="21"/>
        <v/>
      </c>
      <c r="K106" s="14" t="str">
        <f t="shared" si="21"/>
        <v/>
      </c>
      <c r="L106" s="14" t="str">
        <f t="shared" si="21"/>
        <v/>
      </c>
      <c r="M106" s="14" t="str">
        <f t="shared" si="21"/>
        <v/>
      </c>
      <c r="N106" s="14" t="str">
        <f t="shared" si="21"/>
        <v/>
      </c>
      <c r="O106" s="14" t="str">
        <f t="shared" si="21"/>
        <v/>
      </c>
      <c r="P106" s="14" t="str">
        <f t="shared" si="21"/>
        <v/>
      </c>
      <c r="Q106" s="14" t="str">
        <f t="shared" si="21"/>
        <v/>
      </c>
      <c r="R106" s="14" t="str">
        <f t="shared" si="21"/>
        <v/>
      </c>
      <c r="S106" s="14" t="str">
        <f t="shared" si="21"/>
        <v/>
      </c>
      <c r="T106" s="14">
        <f t="shared" si="21"/>
        <v>800</v>
      </c>
      <c r="U106" s="14">
        <f t="shared" si="21"/>
        <v>800</v>
      </c>
      <c r="V106" s="14" t="str">
        <f t="shared" si="21"/>
        <v/>
      </c>
      <c r="W106" s="14" t="str">
        <f t="shared" si="21"/>
        <v/>
      </c>
      <c r="X106" s="14" t="str">
        <f t="shared" si="21"/>
        <v/>
      </c>
      <c r="Y106" s="14" t="str">
        <f t="shared" si="21"/>
        <v/>
      </c>
      <c r="Z106" s="14">
        <f t="shared" si="21"/>
        <v>800</v>
      </c>
      <c r="AA106" s="14">
        <f t="shared" si="21"/>
        <v>800</v>
      </c>
      <c r="AB106" s="14" t="str">
        <f t="shared" si="21"/>
        <v/>
      </c>
      <c r="AC106" s="14" t="str">
        <f t="shared" si="21"/>
        <v/>
      </c>
      <c r="AD106" s="14" t="str">
        <f t="shared" si="21"/>
        <v/>
      </c>
      <c r="AE106" s="14">
        <f t="shared" si="21"/>
        <v>800</v>
      </c>
      <c r="AF106" s="14">
        <f t="shared" si="21"/>
        <v>800</v>
      </c>
      <c r="AG106" s="14">
        <f t="shared" si="21"/>
        <v>800</v>
      </c>
      <c r="AH106" s="14" t="str">
        <f t="shared" si="21"/>
        <v/>
      </c>
      <c r="AI106" s="14" t="str">
        <f t="shared" si="21"/>
        <v/>
      </c>
      <c r="AJ106" s="14" t="str">
        <f t="shared" si="21"/>
        <v/>
      </c>
      <c r="AK106" s="14" t="str">
        <f t="shared" si="21"/>
        <v/>
      </c>
      <c r="AL106" s="14" t="str">
        <f t="shared" si="21"/>
        <v/>
      </c>
      <c r="AM106" s="14" t="str">
        <f t="shared" si="21"/>
        <v/>
      </c>
      <c r="AN106" s="14" t="str">
        <f t="shared" si="21"/>
        <v/>
      </c>
      <c r="AO106" s="14" t="str">
        <f t="shared" si="21"/>
        <v/>
      </c>
      <c r="AP106" s="14" t="str">
        <f t="shared" si="21"/>
        <v/>
      </c>
      <c r="AQ106" s="14" t="str">
        <f t="shared" si="21"/>
        <v/>
      </c>
      <c r="AR106" s="14" t="str">
        <f t="shared" si="21"/>
        <v/>
      </c>
      <c r="AS106" s="14" t="str">
        <f t="shared" si="21"/>
        <v/>
      </c>
      <c r="AT106" s="14" t="str">
        <f t="shared" si="21"/>
        <v/>
      </c>
      <c r="AU106" s="14" t="str">
        <f t="shared" si="21"/>
        <v/>
      </c>
      <c r="AV106" s="14" t="str">
        <f t="shared" si="21"/>
        <v/>
      </c>
      <c r="AW106" s="14" t="str">
        <f t="shared" si="21"/>
        <v/>
      </c>
      <c r="AX106" s="14">
        <f t="shared" si="21"/>
        <v>800</v>
      </c>
      <c r="AY106" s="14">
        <f t="shared" si="21"/>
        <v>800</v>
      </c>
      <c r="AZ106" s="14">
        <f t="shared" si="21"/>
        <v>800</v>
      </c>
      <c r="BA106" s="14">
        <f t="shared" si="21"/>
        <v>800</v>
      </c>
      <c r="BB106" s="14" t="str">
        <f t="shared" si="21"/>
        <v/>
      </c>
      <c r="BC106" s="14" t="str">
        <f t="shared" si="21"/>
        <v/>
      </c>
      <c r="BD106" s="14" t="str">
        <f t="shared" si="21"/>
        <v/>
      </c>
      <c r="BE106" s="14" t="str">
        <f t="shared" si="21"/>
        <v/>
      </c>
      <c r="BF106" s="14" t="str">
        <f t="shared" si="21"/>
        <v/>
      </c>
      <c r="BG106" s="14" t="str">
        <f t="shared" si="21"/>
        <v/>
      </c>
      <c r="BH106" s="14">
        <f t="shared" si="21"/>
        <v>800</v>
      </c>
      <c r="BI106" s="14">
        <f t="shared" si="21"/>
        <v>800</v>
      </c>
      <c r="BJ106" s="14">
        <f t="shared" si="21"/>
        <v>800</v>
      </c>
      <c r="BK106" s="14">
        <f t="shared" si="21"/>
        <v>800</v>
      </c>
      <c r="BL106" s="14" t="str">
        <f t="shared" si="21"/>
        <v/>
      </c>
      <c r="BM106" s="14" t="str">
        <f t="shared" si="21"/>
        <v/>
      </c>
      <c r="BN106" s="14" t="str">
        <f t="shared" si="21"/>
        <v/>
      </c>
      <c r="BO106" s="14" t="str">
        <f t="shared" si="21"/>
        <v/>
      </c>
    </row>
    <row r="107" spans="2:67" s="14" customFormat="1" hidden="1">
      <c r="B107" s="105"/>
      <c r="C107" s="14">
        <f t="shared" si="12"/>
        <v>850</v>
      </c>
      <c r="D107" s="9" t="s">
        <v>233</v>
      </c>
      <c r="E107" s="14" t="str">
        <f t="shared" si="10"/>
        <v/>
      </c>
      <c r="F107" s="14" t="str">
        <f t="shared" si="21"/>
        <v/>
      </c>
      <c r="G107" s="14" t="str">
        <f t="shared" si="21"/>
        <v/>
      </c>
      <c r="H107" s="14" t="str">
        <f t="shared" si="21"/>
        <v/>
      </c>
      <c r="I107" s="14" t="str">
        <f t="shared" si="21"/>
        <v/>
      </c>
      <c r="J107" s="14" t="str">
        <f t="shared" si="21"/>
        <v/>
      </c>
      <c r="K107" s="14" t="str">
        <f t="shared" si="21"/>
        <v/>
      </c>
      <c r="L107" s="14" t="str">
        <f t="shared" si="21"/>
        <v/>
      </c>
      <c r="M107" s="14" t="str">
        <f t="shared" si="21"/>
        <v/>
      </c>
      <c r="N107" s="14" t="str">
        <f t="shared" si="21"/>
        <v/>
      </c>
      <c r="O107" s="14" t="str">
        <f t="shared" si="21"/>
        <v/>
      </c>
      <c r="P107" s="14" t="str">
        <f t="shared" si="21"/>
        <v/>
      </c>
      <c r="Q107" s="14" t="str">
        <f t="shared" si="21"/>
        <v/>
      </c>
      <c r="R107" s="14" t="str">
        <f t="shared" si="21"/>
        <v/>
      </c>
      <c r="S107" s="14" t="str">
        <f t="shared" si="21"/>
        <v/>
      </c>
      <c r="T107" s="14" t="str">
        <f t="shared" si="21"/>
        <v/>
      </c>
      <c r="U107" s="14" t="str">
        <f t="shared" si="21"/>
        <v/>
      </c>
      <c r="V107" s="14" t="str">
        <f t="shared" si="21"/>
        <v/>
      </c>
      <c r="W107" s="14" t="str">
        <f t="shared" si="21"/>
        <v/>
      </c>
      <c r="X107" s="14" t="str">
        <f t="shared" si="21"/>
        <v/>
      </c>
      <c r="Y107" s="14" t="str">
        <f t="shared" si="21"/>
        <v/>
      </c>
      <c r="Z107" s="14" t="str">
        <f t="shared" si="21"/>
        <v/>
      </c>
      <c r="AA107" s="14" t="str">
        <f t="shared" si="21"/>
        <v/>
      </c>
      <c r="AB107" s="14" t="str">
        <f t="shared" si="21"/>
        <v/>
      </c>
      <c r="AC107" s="14" t="str">
        <f t="shared" si="21"/>
        <v/>
      </c>
      <c r="AD107" s="14" t="str">
        <f t="shared" si="21"/>
        <v/>
      </c>
      <c r="AE107" s="14" t="str">
        <f t="shared" si="21"/>
        <v/>
      </c>
      <c r="AF107" s="14" t="str">
        <f t="shared" si="21"/>
        <v/>
      </c>
      <c r="AG107" s="14" t="str">
        <f t="shared" si="21"/>
        <v/>
      </c>
      <c r="AH107" s="14" t="str">
        <f t="shared" si="21"/>
        <v/>
      </c>
      <c r="AI107" s="14" t="str">
        <f t="shared" si="21"/>
        <v/>
      </c>
      <c r="AJ107" s="14" t="str">
        <f t="shared" si="21"/>
        <v/>
      </c>
      <c r="AK107" s="14" t="str">
        <f t="shared" si="21"/>
        <v/>
      </c>
      <c r="AL107" s="14" t="str">
        <f t="shared" si="21"/>
        <v/>
      </c>
      <c r="AM107" s="14" t="str">
        <f t="shared" si="21"/>
        <v/>
      </c>
      <c r="AN107" s="14" t="str">
        <f t="shared" si="21"/>
        <v/>
      </c>
      <c r="AO107" s="14" t="str">
        <f t="shared" si="21"/>
        <v/>
      </c>
      <c r="AP107" s="14" t="str">
        <f t="shared" si="21"/>
        <v/>
      </c>
      <c r="AQ107" s="14" t="str">
        <f t="shared" si="21"/>
        <v/>
      </c>
      <c r="AR107" s="14" t="str">
        <f t="shared" si="21"/>
        <v/>
      </c>
      <c r="AS107" s="14" t="str">
        <f t="shared" si="21"/>
        <v/>
      </c>
      <c r="AT107" s="14" t="str">
        <f t="shared" si="21"/>
        <v/>
      </c>
      <c r="AU107" s="14" t="str">
        <f t="shared" si="21"/>
        <v/>
      </c>
      <c r="AV107" s="14" t="str">
        <f t="shared" si="21"/>
        <v/>
      </c>
      <c r="AW107" s="14" t="str">
        <f t="shared" si="21"/>
        <v/>
      </c>
      <c r="AX107" s="14" t="str">
        <f t="shared" si="21"/>
        <v/>
      </c>
      <c r="AY107" s="14" t="str">
        <f t="shared" si="21"/>
        <v/>
      </c>
      <c r="AZ107" s="14" t="str">
        <f t="shared" si="21"/>
        <v/>
      </c>
      <c r="BA107" s="14" t="str">
        <f t="shared" si="21"/>
        <v/>
      </c>
      <c r="BB107" s="14" t="str">
        <f t="shared" si="21"/>
        <v/>
      </c>
      <c r="BC107" s="14" t="str">
        <f t="shared" si="21"/>
        <v/>
      </c>
      <c r="BD107" s="14" t="str">
        <f t="shared" si="21"/>
        <v/>
      </c>
      <c r="BE107" s="14" t="str">
        <f t="shared" si="21"/>
        <v/>
      </c>
      <c r="BF107" s="14" t="str">
        <f t="shared" si="21"/>
        <v/>
      </c>
      <c r="BG107" s="14" t="str">
        <f t="shared" si="21"/>
        <v/>
      </c>
      <c r="BH107" s="14" t="str">
        <f t="shared" si="21"/>
        <v/>
      </c>
      <c r="BI107" s="14" t="str">
        <f t="shared" si="21"/>
        <v/>
      </c>
      <c r="BJ107" s="14" t="str">
        <f t="shared" si="21"/>
        <v/>
      </c>
      <c r="BK107" s="14" t="str">
        <f t="shared" si="21"/>
        <v/>
      </c>
      <c r="BL107" s="14" t="str">
        <f t="shared" si="21"/>
        <v/>
      </c>
      <c r="BM107" s="14" t="str">
        <f t="shared" si="21"/>
        <v/>
      </c>
      <c r="BN107" s="14">
        <f t="shared" si="21"/>
        <v>850</v>
      </c>
      <c r="BO107" s="14">
        <f t="shared" si="21"/>
        <v>850</v>
      </c>
    </row>
    <row r="108" spans="2:67" s="14" customFormat="1" hidden="1">
      <c r="B108" s="105"/>
      <c r="C108" s="14">
        <f t="shared" si="12"/>
        <v>870</v>
      </c>
      <c r="D108" s="9" t="s">
        <v>233</v>
      </c>
      <c r="E108" s="14" t="str">
        <f t="shared" si="10"/>
        <v/>
      </c>
      <c r="F108" s="14" t="str">
        <f t="shared" si="21"/>
        <v/>
      </c>
      <c r="G108" s="14" t="str">
        <f t="shared" si="21"/>
        <v/>
      </c>
      <c r="H108" s="14" t="str">
        <f t="shared" si="21"/>
        <v/>
      </c>
      <c r="I108" s="14" t="str">
        <f t="shared" si="21"/>
        <v/>
      </c>
      <c r="J108" s="14" t="str">
        <f t="shared" si="21"/>
        <v/>
      </c>
      <c r="K108" s="14" t="str">
        <f t="shared" si="21"/>
        <v/>
      </c>
      <c r="L108" s="14" t="str">
        <f t="shared" si="21"/>
        <v/>
      </c>
      <c r="M108" s="14" t="str">
        <f t="shared" si="21"/>
        <v/>
      </c>
      <c r="N108" s="14" t="str">
        <f t="shared" si="21"/>
        <v/>
      </c>
      <c r="O108" s="14" t="str">
        <f t="shared" si="21"/>
        <v/>
      </c>
      <c r="P108" s="14" t="str">
        <f t="shared" si="21"/>
        <v/>
      </c>
      <c r="Q108" s="14" t="str">
        <f t="shared" si="21"/>
        <v/>
      </c>
      <c r="R108" s="14" t="str">
        <f t="shared" si="21"/>
        <v/>
      </c>
      <c r="S108" s="14" t="str">
        <f t="shared" si="21"/>
        <v/>
      </c>
      <c r="T108" s="14" t="str">
        <f t="shared" si="21"/>
        <v/>
      </c>
      <c r="U108" s="14" t="str">
        <f t="shared" si="21"/>
        <v/>
      </c>
      <c r="V108" s="14" t="str">
        <f t="shared" si="21"/>
        <v/>
      </c>
      <c r="W108" s="14" t="str">
        <f t="shared" si="21"/>
        <v/>
      </c>
      <c r="X108" s="14" t="str">
        <f t="shared" si="21"/>
        <v/>
      </c>
      <c r="Y108" s="14" t="str">
        <f t="shared" si="21"/>
        <v/>
      </c>
      <c r="Z108" s="14" t="str">
        <f t="shared" si="21"/>
        <v/>
      </c>
      <c r="AA108" s="14" t="str">
        <f t="shared" si="21"/>
        <v/>
      </c>
      <c r="AB108" s="14" t="str">
        <f t="shared" si="21"/>
        <v/>
      </c>
      <c r="AC108" s="14" t="str">
        <f t="shared" si="21"/>
        <v/>
      </c>
      <c r="AD108" s="14" t="str">
        <f t="shared" si="21"/>
        <v/>
      </c>
      <c r="AE108" s="14" t="str">
        <f t="shared" si="21"/>
        <v/>
      </c>
      <c r="AF108" s="14" t="str">
        <f t="shared" si="21"/>
        <v/>
      </c>
      <c r="AG108" s="14" t="str">
        <f t="shared" si="21"/>
        <v/>
      </c>
      <c r="AH108" s="14">
        <f t="shared" si="21"/>
        <v>870</v>
      </c>
      <c r="AI108" s="14">
        <f t="shared" si="21"/>
        <v>870</v>
      </c>
      <c r="AJ108" s="14" t="str">
        <f t="shared" si="21"/>
        <v/>
      </c>
      <c r="AK108" s="14" t="str">
        <f t="shared" si="21"/>
        <v/>
      </c>
      <c r="AL108" s="14" t="str">
        <f t="shared" si="21"/>
        <v/>
      </c>
      <c r="AM108" s="14" t="str">
        <f t="shared" si="21"/>
        <v/>
      </c>
      <c r="AN108" s="14" t="str">
        <f t="shared" si="21"/>
        <v/>
      </c>
      <c r="AO108" s="14" t="str">
        <f t="shared" si="21"/>
        <v/>
      </c>
      <c r="AP108" s="14" t="str">
        <f t="shared" si="21"/>
        <v/>
      </c>
      <c r="AQ108" s="14" t="str">
        <f t="shared" si="21"/>
        <v/>
      </c>
      <c r="AR108" s="14" t="str">
        <f t="shared" si="21"/>
        <v/>
      </c>
      <c r="AS108" s="14" t="str">
        <f t="shared" si="21"/>
        <v/>
      </c>
      <c r="AT108" s="14" t="str">
        <f t="shared" si="21"/>
        <v/>
      </c>
      <c r="AU108" s="14" t="str">
        <f t="shared" si="21"/>
        <v/>
      </c>
      <c r="AV108" s="14" t="str">
        <f t="shared" si="21"/>
        <v/>
      </c>
      <c r="AW108" s="14" t="str">
        <f t="shared" si="21"/>
        <v/>
      </c>
      <c r="AX108" s="14" t="str">
        <f t="shared" si="21"/>
        <v/>
      </c>
      <c r="AY108" s="14" t="str">
        <f t="shared" si="21"/>
        <v/>
      </c>
      <c r="AZ108" s="14" t="str">
        <f t="shared" si="21"/>
        <v/>
      </c>
      <c r="BA108" s="14" t="str">
        <f t="shared" si="21"/>
        <v/>
      </c>
      <c r="BB108" s="14" t="str">
        <f t="shared" si="21"/>
        <v/>
      </c>
      <c r="BC108" s="14" t="str">
        <f t="shared" si="21"/>
        <v/>
      </c>
      <c r="BD108" s="14" t="str">
        <f t="shared" si="21"/>
        <v/>
      </c>
      <c r="BE108" s="14" t="str">
        <f t="shared" si="21"/>
        <v/>
      </c>
      <c r="BF108" s="14" t="str">
        <f t="shared" si="21"/>
        <v/>
      </c>
      <c r="BG108" s="14" t="str">
        <f t="shared" si="21"/>
        <v/>
      </c>
      <c r="BH108" s="14" t="str">
        <f t="shared" si="21"/>
        <v/>
      </c>
      <c r="BI108" s="14" t="str">
        <f t="shared" si="21"/>
        <v/>
      </c>
      <c r="BJ108" s="14" t="str">
        <f t="shared" si="21"/>
        <v/>
      </c>
      <c r="BK108" s="14" t="str">
        <f t="shared" si="21"/>
        <v/>
      </c>
      <c r="BL108" s="14" t="str">
        <f t="shared" si="21"/>
        <v/>
      </c>
      <c r="BM108" s="14" t="str">
        <f t="shared" si="21"/>
        <v/>
      </c>
      <c r="BN108" s="14" t="str">
        <f t="shared" si="21"/>
        <v/>
      </c>
      <c r="BO108" s="14" t="str">
        <f t="shared" si="21"/>
        <v/>
      </c>
    </row>
    <row r="109" spans="2:67" s="14" customFormat="1" hidden="1">
      <c r="B109" s="105"/>
      <c r="C109" s="14">
        <f t="shared" si="12"/>
        <v>900</v>
      </c>
      <c r="D109" s="9" t="s">
        <v>233</v>
      </c>
      <c r="E109" s="14" t="str">
        <f t="shared" si="10"/>
        <v/>
      </c>
      <c r="F109" s="14" t="str">
        <f t="shared" si="21"/>
        <v/>
      </c>
      <c r="G109" s="14" t="str">
        <f t="shared" si="21"/>
        <v/>
      </c>
      <c r="H109" s="14" t="str">
        <f t="shared" si="21"/>
        <v/>
      </c>
      <c r="I109" s="14" t="str">
        <f t="shared" si="21"/>
        <v/>
      </c>
      <c r="J109" s="14" t="str">
        <f t="shared" si="21"/>
        <v/>
      </c>
      <c r="K109" s="14" t="str">
        <f t="shared" si="21"/>
        <v/>
      </c>
      <c r="L109" s="14" t="str">
        <f t="shared" si="21"/>
        <v/>
      </c>
      <c r="M109" s="14" t="str">
        <f t="shared" si="21"/>
        <v/>
      </c>
      <c r="N109" s="14" t="str">
        <f t="shared" ref="F109:BO113" si="22">IF(N61="","",$C61)</f>
        <v/>
      </c>
      <c r="O109" s="14" t="str">
        <f t="shared" si="22"/>
        <v/>
      </c>
      <c r="P109" s="14" t="str">
        <f t="shared" si="22"/>
        <v/>
      </c>
      <c r="Q109" s="14" t="str">
        <f t="shared" si="22"/>
        <v/>
      </c>
      <c r="R109" s="14" t="str">
        <f t="shared" si="22"/>
        <v/>
      </c>
      <c r="S109" s="14" t="str">
        <f t="shared" si="22"/>
        <v/>
      </c>
      <c r="T109" s="14" t="str">
        <f t="shared" si="22"/>
        <v/>
      </c>
      <c r="U109" s="14" t="str">
        <f t="shared" si="22"/>
        <v/>
      </c>
      <c r="V109" s="14" t="str">
        <f t="shared" si="22"/>
        <v/>
      </c>
      <c r="W109" s="14" t="str">
        <f t="shared" si="22"/>
        <v/>
      </c>
      <c r="X109" s="14" t="str">
        <f t="shared" si="22"/>
        <v/>
      </c>
      <c r="Y109" s="14" t="str">
        <f t="shared" si="22"/>
        <v/>
      </c>
      <c r="Z109" s="14" t="str">
        <f t="shared" si="22"/>
        <v/>
      </c>
      <c r="AA109" s="14" t="str">
        <f t="shared" si="22"/>
        <v/>
      </c>
      <c r="AB109" s="14" t="str">
        <f t="shared" si="22"/>
        <v/>
      </c>
      <c r="AC109" s="14" t="str">
        <f t="shared" si="22"/>
        <v/>
      </c>
      <c r="AD109" s="14" t="str">
        <f t="shared" si="22"/>
        <v/>
      </c>
      <c r="AE109" s="14">
        <f t="shared" si="22"/>
        <v>900</v>
      </c>
      <c r="AF109" s="14">
        <f t="shared" si="22"/>
        <v>900</v>
      </c>
      <c r="AG109" s="14" t="str">
        <f t="shared" si="22"/>
        <v/>
      </c>
      <c r="AH109" s="14" t="str">
        <f t="shared" si="22"/>
        <v/>
      </c>
      <c r="AI109" s="14" t="str">
        <f t="shared" si="22"/>
        <v/>
      </c>
      <c r="AJ109" s="14" t="str">
        <f t="shared" si="22"/>
        <v/>
      </c>
      <c r="AK109" s="14" t="str">
        <f t="shared" si="22"/>
        <v/>
      </c>
      <c r="AL109" s="14" t="str">
        <f t="shared" si="22"/>
        <v/>
      </c>
      <c r="AM109" s="14" t="str">
        <f t="shared" si="22"/>
        <v/>
      </c>
      <c r="AN109" s="14" t="str">
        <f t="shared" si="22"/>
        <v/>
      </c>
      <c r="AO109" s="14" t="str">
        <f t="shared" si="22"/>
        <v/>
      </c>
      <c r="AP109" s="14" t="str">
        <f t="shared" si="22"/>
        <v/>
      </c>
      <c r="AQ109" s="14" t="str">
        <f t="shared" si="22"/>
        <v/>
      </c>
      <c r="AR109" s="14" t="str">
        <f t="shared" si="22"/>
        <v/>
      </c>
      <c r="AS109" s="14" t="str">
        <f t="shared" si="22"/>
        <v/>
      </c>
      <c r="AT109" s="14" t="str">
        <f t="shared" si="22"/>
        <v/>
      </c>
      <c r="AU109" s="14" t="str">
        <f t="shared" si="22"/>
        <v/>
      </c>
      <c r="AV109" s="14" t="str">
        <f t="shared" si="22"/>
        <v/>
      </c>
      <c r="AW109" s="14" t="str">
        <f t="shared" si="22"/>
        <v/>
      </c>
      <c r="AX109" s="14" t="str">
        <f t="shared" si="22"/>
        <v/>
      </c>
      <c r="AY109" s="14" t="str">
        <f t="shared" si="22"/>
        <v/>
      </c>
      <c r="AZ109" s="14" t="str">
        <f t="shared" si="22"/>
        <v/>
      </c>
      <c r="BA109" s="14" t="str">
        <f t="shared" si="22"/>
        <v/>
      </c>
      <c r="BB109" s="14" t="str">
        <f t="shared" si="22"/>
        <v/>
      </c>
      <c r="BC109" s="14" t="str">
        <f t="shared" si="22"/>
        <v/>
      </c>
      <c r="BD109" s="14" t="str">
        <f t="shared" si="22"/>
        <v/>
      </c>
      <c r="BE109" s="14" t="str">
        <f t="shared" si="22"/>
        <v/>
      </c>
      <c r="BF109" s="14" t="str">
        <f t="shared" si="22"/>
        <v/>
      </c>
      <c r="BG109" s="14" t="str">
        <f t="shared" si="22"/>
        <v/>
      </c>
      <c r="BH109" s="14" t="str">
        <f t="shared" si="22"/>
        <v/>
      </c>
      <c r="BI109" s="14" t="str">
        <f t="shared" si="22"/>
        <v/>
      </c>
      <c r="BJ109" s="14">
        <f t="shared" si="22"/>
        <v>900</v>
      </c>
      <c r="BK109" s="14">
        <f t="shared" si="22"/>
        <v>900</v>
      </c>
      <c r="BL109" s="14" t="str">
        <f t="shared" si="22"/>
        <v/>
      </c>
      <c r="BM109" s="14" t="str">
        <f t="shared" si="22"/>
        <v/>
      </c>
      <c r="BN109" s="14" t="str">
        <f t="shared" si="22"/>
        <v/>
      </c>
      <c r="BO109" s="14" t="str">
        <f t="shared" si="22"/>
        <v/>
      </c>
    </row>
    <row r="110" spans="2:67" s="14" customFormat="1" hidden="1">
      <c r="B110" s="105"/>
      <c r="C110" s="14">
        <f t="shared" si="12"/>
        <v>950</v>
      </c>
      <c r="D110" s="9" t="s">
        <v>233</v>
      </c>
      <c r="E110" s="14" t="str">
        <f t="shared" si="10"/>
        <v/>
      </c>
      <c r="F110" s="14" t="str">
        <f t="shared" si="22"/>
        <v/>
      </c>
      <c r="G110" s="14" t="str">
        <f t="shared" si="22"/>
        <v/>
      </c>
      <c r="H110" s="14" t="str">
        <f t="shared" si="22"/>
        <v/>
      </c>
      <c r="I110" s="14" t="str">
        <f t="shared" si="22"/>
        <v/>
      </c>
      <c r="J110" s="14" t="str">
        <f t="shared" si="22"/>
        <v/>
      </c>
      <c r="K110" s="14" t="str">
        <f t="shared" si="22"/>
        <v/>
      </c>
      <c r="L110" s="14" t="str">
        <f t="shared" si="22"/>
        <v/>
      </c>
      <c r="M110" s="14" t="str">
        <f t="shared" si="22"/>
        <v/>
      </c>
      <c r="N110" s="14" t="str">
        <f t="shared" si="22"/>
        <v/>
      </c>
      <c r="O110" s="14" t="str">
        <f t="shared" si="22"/>
        <v/>
      </c>
      <c r="P110" s="14" t="str">
        <f t="shared" si="22"/>
        <v/>
      </c>
      <c r="Q110" s="14" t="str">
        <f t="shared" si="22"/>
        <v/>
      </c>
      <c r="R110" s="14" t="str">
        <f t="shared" si="22"/>
        <v/>
      </c>
      <c r="S110" s="14" t="str">
        <f t="shared" si="22"/>
        <v/>
      </c>
      <c r="T110" s="14" t="str">
        <f t="shared" si="22"/>
        <v/>
      </c>
      <c r="U110" s="14" t="str">
        <f t="shared" si="22"/>
        <v/>
      </c>
      <c r="V110" s="14" t="str">
        <f t="shared" si="22"/>
        <v/>
      </c>
      <c r="W110" s="14" t="str">
        <f t="shared" si="22"/>
        <v/>
      </c>
      <c r="X110" s="14" t="str">
        <f t="shared" si="22"/>
        <v/>
      </c>
      <c r="Y110" s="14" t="str">
        <f t="shared" si="22"/>
        <v/>
      </c>
      <c r="Z110" s="14" t="str">
        <f t="shared" si="22"/>
        <v/>
      </c>
      <c r="AA110" s="14" t="str">
        <f t="shared" si="22"/>
        <v/>
      </c>
      <c r="AB110" s="14" t="str">
        <f t="shared" si="22"/>
        <v/>
      </c>
      <c r="AC110" s="14" t="str">
        <f t="shared" si="22"/>
        <v/>
      </c>
      <c r="AD110" s="14" t="str">
        <f t="shared" si="22"/>
        <v/>
      </c>
      <c r="AE110" s="14" t="str">
        <f t="shared" si="22"/>
        <v/>
      </c>
      <c r="AF110" s="14" t="str">
        <f t="shared" si="22"/>
        <v/>
      </c>
      <c r="AG110" s="14" t="str">
        <f t="shared" si="22"/>
        <v/>
      </c>
      <c r="AH110" s="14" t="str">
        <f t="shared" si="22"/>
        <v/>
      </c>
      <c r="AI110" s="14" t="str">
        <f t="shared" si="22"/>
        <v/>
      </c>
      <c r="AJ110" s="14" t="str">
        <f t="shared" si="22"/>
        <v/>
      </c>
      <c r="AK110" s="14" t="str">
        <f t="shared" si="22"/>
        <v/>
      </c>
      <c r="AL110" s="14" t="str">
        <f t="shared" si="22"/>
        <v/>
      </c>
      <c r="AM110" s="14" t="str">
        <f t="shared" si="22"/>
        <v/>
      </c>
      <c r="AN110" s="14" t="str">
        <f t="shared" si="22"/>
        <v/>
      </c>
      <c r="AO110" s="14" t="str">
        <f t="shared" si="22"/>
        <v/>
      </c>
      <c r="AP110" s="14" t="str">
        <f t="shared" si="22"/>
        <v/>
      </c>
      <c r="AQ110" s="14" t="str">
        <f t="shared" si="22"/>
        <v/>
      </c>
      <c r="AR110" s="14" t="str">
        <f t="shared" si="22"/>
        <v/>
      </c>
      <c r="AS110" s="14" t="str">
        <f t="shared" si="22"/>
        <v/>
      </c>
      <c r="AT110" s="14" t="str">
        <f t="shared" si="22"/>
        <v/>
      </c>
      <c r="AU110" s="14" t="str">
        <f t="shared" si="22"/>
        <v/>
      </c>
      <c r="AV110" s="14" t="str">
        <f t="shared" si="22"/>
        <v/>
      </c>
      <c r="AW110" s="14" t="str">
        <f t="shared" si="22"/>
        <v/>
      </c>
      <c r="AX110" s="14" t="str">
        <f t="shared" si="22"/>
        <v/>
      </c>
      <c r="AY110" s="14" t="str">
        <f t="shared" si="22"/>
        <v/>
      </c>
      <c r="AZ110" s="14" t="str">
        <f t="shared" si="22"/>
        <v/>
      </c>
      <c r="BA110" s="14" t="str">
        <f t="shared" si="22"/>
        <v/>
      </c>
      <c r="BB110" s="14" t="str">
        <f t="shared" si="22"/>
        <v/>
      </c>
      <c r="BC110" s="14" t="str">
        <f t="shared" si="22"/>
        <v/>
      </c>
      <c r="BD110" s="14" t="str">
        <f t="shared" si="22"/>
        <v/>
      </c>
      <c r="BE110" s="14" t="str">
        <f t="shared" si="22"/>
        <v/>
      </c>
      <c r="BF110" s="14" t="str">
        <f t="shared" si="22"/>
        <v/>
      </c>
      <c r="BG110" s="14" t="str">
        <f t="shared" si="22"/>
        <v/>
      </c>
      <c r="BH110" s="14" t="str">
        <f t="shared" si="22"/>
        <v/>
      </c>
      <c r="BI110" s="14" t="str">
        <f t="shared" si="22"/>
        <v/>
      </c>
      <c r="BJ110" s="14" t="str">
        <f t="shared" si="22"/>
        <v/>
      </c>
      <c r="BK110" s="14" t="str">
        <f t="shared" si="22"/>
        <v/>
      </c>
      <c r="BL110" s="14" t="str">
        <f t="shared" si="22"/>
        <v/>
      </c>
      <c r="BM110" s="14" t="str">
        <f t="shared" si="22"/>
        <v/>
      </c>
      <c r="BN110" s="14">
        <f t="shared" si="22"/>
        <v>950</v>
      </c>
      <c r="BO110" s="14">
        <f t="shared" si="22"/>
        <v>950</v>
      </c>
    </row>
    <row r="111" spans="2:67" s="14" customFormat="1" hidden="1">
      <c r="B111" s="105"/>
      <c r="C111" s="14">
        <f t="shared" si="12"/>
        <v>1000</v>
      </c>
      <c r="D111" s="9" t="s">
        <v>233</v>
      </c>
      <c r="E111" s="14" t="str">
        <f t="shared" si="10"/>
        <v/>
      </c>
      <c r="F111" s="14" t="str">
        <f t="shared" si="22"/>
        <v/>
      </c>
      <c r="G111" s="14" t="str">
        <f t="shared" si="22"/>
        <v/>
      </c>
      <c r="H111" s="14" t="str">
        <f t="shared" si="22"/>
        <v/>
      </c>
      <c r="I111" s="14" t="str">
        <f t="shared" si="22"/>
        <v/>
      </c>
      <c r="J111" s="14" t="str">
        <f t="shared" si="22"/>
        <v/>
      </c>
      <c r="K111" s="14" t="str">
        <f t="shared" si="22"/>
        <v/>
      </c>
      <c r="L111" s="14" t="str">
        <f t="shared" si="22"/>
        <v/>
      </c>
      <c r="M111" s="14" t="str">
        <f t="shared" si="22"/>
        <v/>
      </c>
      <c r="N111" s="14" t="str">
        <f t="shared" si="22"/>
        <v/>
      </c>
      <c r="O111" s="14" t="str">
        <f t="shared" si="22"/>
        <v/>
      </c>
      <c r="P111" s="14" t="str">
        <f t="shared" si="22"/>
        <v/>
      </c>
      <c r="Q111" s="14" t="str">
        <f t="shared" si="22"/>
        <v/>
      </c>
      <c r="R111" s="14" t="str">
        <f t="shared" si="22"/>
        <v/>
      </c>
      <c r="S111" s="14" t="str">
        <f t="shared" si="22"/>
        <v/>
      </c>
      <c r="T111" s="14" t="str">
        <f t="shared" si="22"/>
        <v/>
      </c>
      <c r="U111" s="14" t="str">
        <f t="shared" si="22"/>
        <v/>
      </c>
      <c r="V111" s="14" t="str">
        <f t="shared" si="22"/>
        <v/>
      </c>
      <c r="W111" s="14" t="str">
        <f t="shared" si="22"/>
        <v/>
      </c>
      <c r="X111" s="14" t="str">
        <f t="shared" si="22"/>
        <v/>
      </c>
      <c r="Y111" s="14" t="str">
        <f t="shared" si="22"/>
        <v/>
      </c>
      <c r="Z111" s="14" t="str">
        <f t="shared" si="22"/>
        <v/>
      </c>
      <c r="AA111" s="14" t="str">
        <f t="shared" si="22"/>
        <v/>
      </c>
      <c r="AB111" s="14" t="str">
        <f t="shared" si="22"/>
        <v/>
      </c>
      <c r="AC111" s="14" t="str">
        <f t="shared" si="22"/>
        <v/>
      </c>
      <c r="AD111" s="14" t="str">
        <f t="shared" si="22"/>
        <v/>
      </c>
      <c r="AE111" s="14">
        <f t="shared" si="22"/>
        <v>1000</v>
      </c>
      <c r="AF111" s="14">
        <f t="shared" si="22"/>
        <v>1000</v>
      </c>
      <c r="AG111" s="14" t="str">
        <f t="shared" si="22"/>
        <v/>
      </c>
      <c r="AH111" s="14" t="str">
        <f t="shared" si="22"/>
        <v/>
      </c>
      <c r="AI111" s="14" t="str">
        <f t="shared" si="22"/>
        <v/>
      </c>
      <c r="AJ111" s="14" t="str">
        <f t="shared" si="22"/>
        <v/>
      </c>
      <c r="AK111" s="14" t="str">
        <f t="shared" si="22"/>
        <v/>
      </c>
      <c r="AL111" s="14" t="str">
        <f t="shared" si="22"/>
        <v/>
      </c>
      <c r="AM111" s="14" t="str">
        <f t="shared" si="22"/>
        <v/>
      </c>
      <c r="AN111" s="14" t="str">
        <f t="shared" si="22"/>
        <v/>
      </c>
      <c r="AO111" s="14" t="str">
        <f t="shared" si="22"/>
        <v/>
      </c>
      <c r="AP111" s="14" t="str">
        <f t="shared" si="22"/>
        <v/>
      </c>
      <c r="AQ111" s="14" t="str">
        <f t="shared" si="22"/>
        <v/>
      </c>
      <c r="AR111" s="14" t="str">
        <f t="shared" si="22"/>
        <v/>
      </c>
      <c r="AS111" s="14" t="str">
        <f t="shared" si="22"/>
        <v/>
      </c>
      <c r="AT111" s="14" t="str">
        <f t="shared" si="22"/>
        <v/>
      </c>
      <c r="AU111" s="14" t="str">
        <f t="shared" si="22"/>
        <v/>
      </c>
      <c r="AV111" s="14" t="str">
        <f t="shared" si="22"/>
        <v/>
      </c>
      <c r="AW111" s="14" t="str">
        <f t="shared" si="22"/>
        <v/>
      </c>
      <c r="AX111" s="14" t="str">
        <f t="shared" si="22"/>
        <v/>
      </c>
      <c r="AY111" s="14" t="str">
        <f t="shared" si="22"/>
        <v/>
      </c>
      <c r="AZ111" s="14" t="str">
        <f t="shared" si="22"/>
        <v/>
      </c>
      <c r="BA111" s="14" t="str">
        <f t="shared" si="22"/>
        <v/>
      </c>
      <c r="BB111" s="14" t="str">
        <f t="shared" si="22"/>
        <v/>
      </c>
      <c r="BC111" s="14" t="str">
        <f t="shared" si="22"/>
        <v/>
      </c>
      <c r="BD111" s="14" t="str">
        <f t="shared" si="22"/>
        <v/>
      </c>
      <c r="BE111" s="14" t="str">
        <f t="shared" si="22"/>
        <v/>
      </c>
      <c r="BF111" s="14" t="str">
        <f t="shared" si="22"/>
        <v/>
      </c>
      <c r="BG111" s="14" t="str">
        <f t="shared" si="22"/>
        <v/>
      </c>
      <c r="BH111" s="14" t="str">
        <f t="shared" si="22"/>
        <v/>
      </c>
      <c r="BI111" s="14" t="str">
        <f t="shared" si="22"/>
        <v/>
      </c>
      <c r="BJ111" s="14">
        <f t="shared" si="22"/>
        <v>1000</v>
      </c>
      <c r="BK111" s="14">
        <f t="shared" si="22"/>
        <v>1000</v>
      </c>
      <c r="BL111" s="14" t="str">
        <f t="shared" si="22"/>
        <v/>
      </c>
      <c r="BM111" s="14" t="str">
        <f t="shared" si="22"/>
        <v/>
      </c>
      <c r="BN111" s="14" t="str">
        <f t="shared" si="22"/>
        <v/>
      </c>
      <c r="BO111" s="14" t="str">
        <f t="shared" si="22"/>
        <v/>
      </c>
    </row>
    <row r="112" spans="2:67" s="14" customFormat="1" hidden="1">
      <c r="B112" s="105"/>
      <c r="C112" s="14">
        <f t="shared" si="12"/>
        <v>1050</v>
      </c>
      <c r="D112" s="9" t="s">
        <v>233</v>
      </c>
      <c r="E112" s="14" t="str">
        <f t="shared" si="10"/>
        <v/>
      </c>
      <c r="F112" s="14" t="str">
        <f t="shared" si="22"/>
        <v/>
      </c>
      <c r="G112" s="14" t="str">
        <f t="shared" si="22"/>
        <v/>
      </c>
      <c r="H112" s="14" t="str">
        <f t="shared" si="22"/>
        <v/>
      </c>
      <c r="I112" s="14" t="str">
        <f t="shared" si="22"/>
        <v/>
      </c>
      <c r="J112" s="14" t="str">
        <f t="shared" si="22"/>
        <v/>
      </c>
      <c r="K112" s="14" t="str">
        <f t="shared" si="22"/>
        <v/>
      </c>
      <c r="L112" s="14" t="str">
        <f t="shared" si="22"/>
        <v/>
      </c>
      <c r="M112" s="14" t="str">
        <f t="shared" si="22"/>
        <v/>
      </c>
      <c r="N112" s="14" t="str">
        <f t="shared" si="22"/>
        <v/>
      </c>
      <c r="O112" s="14" t="str">
        <f t="shared" si="22"/>
        <v/>
      </c>
      <c r="P112" s="14" t="str">
        <f t="shared" si="22"/>
        <v/>
      </c>
      <c r="Q112" s="14" t="str">
        <f t="shared" si="22"/>
        <v/>
      </c>
      <c r="R112" s="14" t="str">
        <f t="shared" si="22"/>
        <v/>
      </c>
      <c r="S112" s="14" t="str">
        <f t="shared" si="22"/>
        <v/>
      </c>
      <c r="T112" s="14" t="str">
        <f t="shared" si="22"/>
        <v/>
      </c>
      <c r="U112" s="14" t="str">
        <f t="shared" si="22"/>
        <v/>
      </c>
      <c r="V112" s="14" t="str">
        <f t="shared" si="22"/>
        <v/>
      </c>
      <c r="W112" s="14" t="str">
        <f t="shared" si="22"/>
        <v/>
      </c>
      <c r="X112" s="14" t="str">
        <f t="shared" si="22"/>
        <v/>
      </c>
      <c r="Y112" s="14" t="str">
        <f t="shared" si="22"/>
        <v/>
      </c>
      <c r="Z112" s="14" t="str">
        <f t="shared" si="22"/>
        <v/>
      </c>
      <c r="AA112" s="14" t="str">
        <f t="shared" si="22"/>
        <v/>
      </c>
      <c r="AB112" s="14" t="str">
        <f t="shared" si="22"/>
        <v/>
      </c>
      <c r="AC112" s="14" t="str">
        <f t="shared" si="22"/>
        <v/>
      </c>
      <c r="AD112" s="14" t="str">
        <f t="shared" si="22"/>
        <v/>
      </c>
      <c r="AE112" s="14" t="str">
        <f t="shared" si="22"/>
        <v/>
      </c>
      <c r="AF112" s="14" t="str">
        <f t="shared" si="22"/>
        <v/>
      </c>
      <c r="AG112" s="14" t="str">
        <f t="shared" si="22"/>
        <v/>
      </c>
      <c r="AH112" s="14" t="str">
        <f t="shared" si="22"/>
        <v/>
      </c>
      <c r="AI112" s="14" t="str">
        <f t="shared" si="22"/>
        <v/>
      </c>
      <c r="AJ112" s="14" t="str">
        <f t="shared" si="22"/>
        <v/>
      </c>
      <c r="AK112" s="14" t="str">
        <f t="shared" si="22"/>
        <v/>
      </c>
      <c r="AL112" s="14" t="str">
        <f t="shared" si="22"/>
        <v/>
      </c>
      <c r="AM112" s="14" t="str">
        <f t="shared" si="22"/>
        <v/>
      </c>
      <c r="AN112" s="14" t="str">
        <f t="shared" si="22"/>
        <v/>
      </c>
      <c r="AO112" s="14" t="str">
        <f t="shared" si="22"/>
        <v/>
      </c>
      <c r="AP112" s="14" t="str">
        <f t="shared" si="22"/>
        <v/>
      </c>
      <c r="AQ112" s="14" t="str">
        <f t="shared" si="22"/>
        <v/>
      </c>
      <c r="AR112" s="14" t="str">
        <f t="shared" si="22"/>
        <v/>
      </c>
      <c r="AS112" s="14" t="str">
        <f t="shared" si="22"/>
        <v/>
      </c>
      <c r="AT112" s="14" t="str">
        <f t="shared" si="22"/>
        <v/>
      </c>
      <c r="AU112" s="14" t="str">
        <f t="shared" si="22"/>
        <v/>
      </c>
      <c r="AV112" s="14" t="str">
        <f t="shared" si="22"/>
        <v/>
      </c>
      <c r="AW112" s="14" t="str">
        <f t="shared" si="22"/>
        <v/>
      </c>
      <c r="AX112" s="14" t="str">
        <f t="shared" si="22"/>
        <v/>
      </c>
      <c r="AY112" s="14" t="str">
        <f t="shared" si="22"/>
        <v/>
      </c>
      <c r="AZ112" s="14" t="str">
        <f t="shared" si="22"/>
        <v/>
      </c>
      <c r="BA112" s="14" t="str">
        <f t="shared" si="22"/>
        <v/>
      </c>
      <c r="BB112" s="14" t="str">
        <f t="shared" si="22"/>
        <v/>
      </c>
      <c r="BC112" s="14" t="str">
        <f t="shared" si="22"/>
        <v/>
      </c>
      <c r="BD112" s="14" t="str">
        <f t="shared" si="22"/>
        <v/>
      </c>
      <c r="BE112" s="14" t="str">
        <f t="shared" si="22"/>
        <v/>
      </c>
      <c r="BF112" s="14" t="str">
        <f t="shared" si="22"/>
        <v/>
      </c>
      <c r="BG112" s="14" t="str">
        <f t="shared" si="22"/>
        <v/>
      </c>
      <c r="BH112" s="14" t="str">
        <f t="shared" si="22"/>
        <v/>
      </c>
      <c r="BI112" s="14" t="str">
        <f t="shared" si="22"/>
        <v/>
      </c>
      <c r="BJ112" s="14" t="str">
        <f t="shared" si="22"/>
        <v/>
      </c>
      <c r="BK112" s="14" t="str">
        <f t="shared" si="22"/>
        <v/>
      </c>
      <c r="BL112" s="14" t="str">
        <f t="shared" si="22"/>
        <v/>
      </c>
      <c r="BM112" s="14" t="str">
        <f t="shared" si="22"/>
        <v/>
      </c>
      <c r="BN112" s="14">
        <f t="shared" si="22"/>
        <v>1050</v>
      </c>
      <c r="BO112" s="14">
        <f t="shared" si="22"/>
        <v>1050</v>
      </c>
    </row>
    <row r="113" spans="2:67" s="14" customFormat="1" hidden="1">
      <c r="B113" s="105"/>
      <c r="C113" s="14">
        <f t="shared" si="12"/>
        <v>1100</v>
      </c>
      <c r="D113" s="9" t="s">
        <v>233</v>
      </c>
      <c r="E113" s="14" t="str">
        <f t="shared" si="10"/>
        <v/>
      </c>
      <c r="F113" s="14" t="str">
        <f t="shared" si="22"/>
        <v/>
      </c>
      <c r="G113" s="14" t="str">
        <f t="shared" si="22"/>
        <v/>
      </c>
      <c r="H113" s="14" t="str">
        <f t="shared" si="22"/>
        <v/>
      </c>
      <c r="I113" s="14" t="str">
        <f t="shared" si="22"/>
        <v/>
      </c>
      <c r="J113" s="14" t="str">
        <f t="shared" si="22"/>
        <v/>
      </c>
      <c r="K113" s="14" t="str">
        <f t="shared" si="22"/>
        <v/>
      </c>
      <c r="L113" s="14" t="str">
        <f t="shared" si="22"/>
        <v/>
      </c>
      <c r="M113" s="14" t="str">
        <f t="shared" si="22"/>
        <v/>
      </c>
      <c r="N113" s="14" t="str">
        <f t="shared" si="22"/>
        <v/>
      </c>
      <c r="O113" s="14" t="str">
        <f t="shared" si="22"/>
        <v/>
      </c>
      <c r="P113" s="14" t="str">
        <f t="shared" si="22"/>
        <v/>
      </c>
      <c r="Q113" s="14" t="str">
        <f t="shared" si="22"/>
        <v/>
      </c>
      <c r="R113" s="14" t="str">
        <f t="shared" si="22"/>
        <v/>
      </c>
      <c r="S113" s="14" t="str">
        <f t="shared" si="22"/>
        <v/>
      </c>
      <c r="T113" s="14" t="str">
        <f t="shared" si="22"/>
        <v/>
      </c>
      <c r="U113" s="14" t="str">
        <f t="shared" ref="F113:BO114" si="23">IF(U65="","",$C65)</f>
        <v/>
      </c>
      <c r="V113" s="14" t="str">
        <f t="shared" si="23"/>
        <v/>
      </c>
      <c r="W113" s="14" t="str">
        <f t="shared" si="23"/>
        <v/>
      </c>
      <c r="X113" s="14" t="str">
        <f t="shared" si="23"/>
        <v/>
      </c>
      <c r="Y113" s="14" t="str">
        <f t="shared" si="23"/>
        <v/>
      </c>
      <c r="Z113" s="14" t="str">
        <f t="shared" si="23"/>
        <v/>
      </c>
      <c r="AA113" s="14" t="str">
        <f t="shared" si="23"/>
        <v/>
      </c>
      <c r="AB113" s="14" t="str">
        <f t="shared" si="23"/>
        <v/>
      </c>
      <c r="AC113" s="14" t="str">
        <f t="shared" si="23"/>
        <v/>
      </c>
      <c r="AD113" s="14" t="str">
        <f t="shared" si="23"/>
        <v/>
      </c>
      <c r="AE113" s="14" t="str">
        <f t="shared" si="23"/>
        <v/>
      </c>
      <c r="AF113" s="14" t="str">
        <f t="shared" si="23"/>
        <v/>
      </c>
      <c r="AG113" s="14" t="str">
        <f t="shared" si="23"/>
        <v/>
      </c>
      <c r="AH113" s="14" t="str">
        <f t="shared" si="23"/>
        <v/>
      </c>
      <c r="AI113" s="14" t="str">
        <f t="shared" si="23"/>
        <v/>
      </c>
      <c r="AJ113" s="14" t="str">
        <f t="shared" si="23"/>
        <v/>
      </c>
      <c r="AK113" s="14" t="str">
        <f t="shared" si="23"/>
        <v/>
      </c>
      <c r="AL113" s="14" t="str">
        <f t="shared" si="23"/>
        <v/>
      </c>
      <c r="AM113" s="14" t="str">
        <f t="shared" si="23"/>
        <v/>
      </c>
      <c r="AN113" s="14" t="str">
        <f t="shared" si="23"/>
        <v/>
      </c>
      <c r="AO113" s="14" t="str">
        <f t="shared" si="23"/>
        <v/>
      </c>
      <c r="AP113" s="14" t="str">
        <f t="shared" si="23"/>
        <v/>
      </c>
      <c r="AQ113" s="14" t="str">
        <f t="shared" si="23"/>
        <v/>
      </c>
      <c r="AR113" s="14" t="str">
        <f t="shared" si="23"/>
        <v/>
      </c>
      <c r="AS113" s="14" t="str">
        <f t="shared" si="23"/>
        <v/>
      </c>
      <c r="AT113" s="14" t="str">
        <f t="shared" si="23"/>
        <v/>
      </c>
      <c r="AU113" s="14" t="str">
        <f t="shared" si="23"/>
        <v/>
      </c>
      <c r="AV113" s="14" t="str">
        <f t="shared" si="23"/>
        <v/>
      </c>
      <c r="AW113" s="14" t="str">
        <f t="shared" si="23"/>
        <v/>
      </c>
      <c r="AX113" s="14" t="str">
        <f t="shared" si="23"/>
        <v/>
      </c>
      <c r="AY113" s="14" t="str">
        <f t="shared" si="23"/>
        <v/>
      </c>
      <c r="AZ113" s="14" t="str">
        <f t="shared" si="23"/>
        <v/>
      </c>
      <c r="BA113" s="14" t="str">
        <f t="shared" si="23"/>
        <v/>
      </c>
      <c r="BB113" s="14" t="str">
        <f t="shared" si="23"/>
        <v/>
      </c>
      <c r="BC113" s="14" t="str">
        <f t="shared" si="23"/>
        <v/>
      </c>
      <c r="BD113" s="14" t="str">
        <f t="shared" si="23"/>
        <v/>
      </c>
      <c r="BE113" s="14" t="str">
        <f t="shared" si="23"/>
        <v/>
      </c>
      <c r="BF113" s="14" t="str">
        <f t="shared" si="23"/>
        <v/>
      </c>
      <c r="BG113" s="14" t="str">
        <f t="shared" si="23"/>
        <v/>
      </c>
      <c r="BH113" s="14" t="str">
        <f t="shared" si="23"/>
        <v/>
      </c>
      <c r="BI113" s="14" t="str">
        <f t="shared" si="23"/>
        <v/>
      </c>
      <c r="BJ113" s="14">
        <f t="shared" si="23"/>
        <v>1100</v>
      </c>
      <c r="BK113" s="14">
        <f t="shared" si="23"/>
        <v>1100</v>
      </c>
      <c r="BL113" s="14" t="str">
        <f t="shared" si="23"/>
        <v/>
      </c>
      <c r="BM113" s="14" t="str">
        <f t="shared" si="23"/>
        <v/>
      </c>
      <c r="BN113" s="14" t="str">
        <f t="shared" si="23"/>
        <v/>
      </c>
      <c r="BO113" s="14" t="str">
        <f t="shared" si="23"/>
        <v/>
      </c>
    </row>
    <row r="114" spans="2:67" s="14" customFormat="1" hidden="1">
      <c r="B114" s="105"/>
      <c r="C114" s="14">
        <f t="shared" si="12"/>
        <v>1200</v>
      </c>
      <c r="D114" s="9" t="s">
        <v>233</v>
      </c>
      <c r="E114" s="14" t="str">
        <f t="shared" si="10"/>
        <v/>
      </c>
      <c r="F114" s="14" t="str">
        <f t="shared" si="23"/>
        <v/>
      </c>
      <c r="G114" s="14" t="str">
        <f t="shared" si="23"/>
        <v/>
      </c>
      <c r="H114" s="14" t="str">
        <f t="shared" si="23"/>
        <v/>
      </c>
      <c r="I114" s="14" t="str">
        <f t="shared" si="23"/>
        <v/>
      </c>
      <c r="J114" s="14" t="str">
        <f t="shared" si="23"/>
        <v/>
      </c>
      <c r="K114" s="14" t="str">
        <f t="shared" si="23"/>
        <v/>
      </c>
      <c r="L114" s="14" t="str">
        <f t="shared" si="23"/>
        <v/>
      </c>
      <c r="M114" s="14" t="str">
        <f t="shared" si="23"/>
        <v/>
      </c>
      <c r="N114" s="14" t="str">
        <f t="shared" si="23"/>
        <v/>
      </c>
      <c r="O114" s="14" t="str">
        <f t="shared" si="23"/>
        <v/>
      </c>
      <c r="P114" s="14" t="str">
        <f t="shared" si="23"/>
        <v/>
      </c>
      <c r="Q114" s="14" t="str">
        <f t="shared" si="23"/>
        <v/>
      </c>
      <c r="R114" s="14" t="str">
        <f t="shared" si="23"/>
        <v/>
      </c>
      <c r="S114" s="14" t="str">
        <f t="shared" si="23"/>
        <v/>
      </c>
      <c r="T114" s="14" t="str">
        <f t="shared" si="23"/>
        <v/>
      </c>
      <c r="U114" s="14" t="str">
        <f t="shared" si="23"/>
        <v/>
      </c>
      <c r="V114" s="14" t="str">
        <f t="shared" si="23"/>
        <v/>
      </c>
      <c r="W114" s="14" t="str">
        <f t="shared" si="23"/>
        <v/>
      </c>
      <c r="X114" s="14" t="str">
        <f t="shared" si="23"/>
        <v/>
      </c>
      <c r="Y114" s="14" t="str">
        <f t="shared" si="23"/>
        <v/>
      </c>
      <c r="Z114" s="14" t="str">
        <f t="shared" si="23"/>
        <v/>
      </c>
      <c r="AA114" s="14" t="str">
        <f t="shared" si="23"/>
        <v/>
      </c>
      <c r="AB114" s="14" t="str">
        <f t="shared" si="23"/>
        <v/>
      </c>
      <c r="AC114" s="14" t="str">
        <f t="shared" si="23"/>
        <v/>
      </c>
      <c r="AD114" s="14" t="str">
        <f t="shared" si="23"/>
        <v/>
      </c>
      <c r="AE114" s="14" t="str">
        <f t="shared" si="23"/>
        <v/>
      </c>
      <c r="AF114" s="14" t="str">
        <f t="shared" si="23"/>
        <v/>
      </c>
      <c r="AG114" s="14" t="str">
        <f t="shared" si="23"/>
        <v/>
      </c>
      <c r="AH114" s="14" t="str">
        <f t="shared" si="23"/>
        <v/>
      </c>
      <c r="AI114" s="14" t="str">
        <f t="shared" si="23"/>
        <v/>
      </c>
      <c r="AJ114" s="14" t="str">
        <f t="shared" si="23"/>
        <v/>
      </c>
      <c r="AK114" s="14" t="str">
        <f t="shared" si="23"/>
        <v/>
      </c>
      <c r="AL114" s="14" t="str">
        <f t="shared" si="23"/>
        <v/>
      </c>
      <c r="AM114" s="14" t="str">
        <f t="shared" si="23"/>
        <v/>
      </c>
      <c r="AN114" s="14" t="str">
        <f t="shared" si="23"/>
        <v/>
      </c>
      <c r="AO114" s="14" t="str">
        <f t="shared" si="23"/>
        <v/>
      </c>
      <c r="AP114" s="14" t="str">
        <f t="shared" si="23"/>
        <v/>
      </c>
      <c r="AQ114" s="14" t="str">
        <f t="shared" si="23"/>
        <v/>
      </c>
      <c r="AR114" s="14" t="str">
        <f t="shared" si="23"/>
        <v/>
      </c>
      <c r="AS114" s="14" t="str">
        <f t="shared" si="23"/>
        <v/>
      </c>
      <c r="AT114" s="14" t="str">
        <f t="shared" si="23"/>
        <v/>
      </c>
      <c r="AU114" s="14" t="str">
        <f t="shared" si="23"/>
        <v/>
      </c>
      <c r="AV114" s="14" t="str">
        <f t="shared" si="23"/>
        <v/>
      </c>
      <c r="AW114" s="14" t="str">
        <f t="shared" si="23"/>
        <v/>
      </c>
      <c r="AX114" s="14" t="str">
        <f t="shared" si="23"/>
        <v/>
      </c>
      <c r="AY114" s="14" t="str">
        <f t="shared" si="23"/>
        <v/>
      </c>
      <c r="AZ114" s="14" t="str">
        <f t="shared" si="23"/>
        <v/>
      </c>
      <c r="BA114" s="14" t="str">
        <f t="shared" si="23"/>
        <v/>
      </c>
      <c r="BB114" s="14" t="str">
        <f t="shared" si="23"/>
        <v/>
      </c>
      <c r="BC114" s="14" t="str">
        <f t="shared" si="23"/>
        <v/>
      </c>
      <c r="BD114" s="14" t="str">
        <f t="shared" si="23"/>
        <v/>
      </c>
      <c r="BE114" s="14" t="str">
        <f t="shared" si="23"/>
        <v/>
      </c>
      <c r="BF114" s="14" t="str">
        <f t="shared" si="23"/>
        <v/>
      </c>
      <c r="BG114" s="14" t="str">
        <f t="shared" si="23"/>
        <v/>
      </c>
      <c r="BH114" s="14" t="str">
        <f t="shared" si="23"/>
        <v/>
      </c>
      <c r="BI114" s="14" t="str">
        <f t="shared" si="23"/>
        <v/>
      </c>
      <c r="BJ114" s="14">
        <f t="shared" si="23"/>
        <v>1200</v>
      </c>
      <c r="BK114" s="14">
        <f t="shared" si="23"/>
        <v>1200</v>
      </c>
      <c r="BL114" s="14" t="str">
        <f t="shared" si="23"/>
        <v/>
      </c>
      <c r="BM114" s="14" t="str">
        <f t="shared" si="23"/>
        <v/>
      </c>
      <c r="BN114" s="14" t="str">
        <f t="shared" si="23"/>
        <v/>
      </c>
      <c r="BO114" s="14" t="str">
        <f t="shared" si="23"/>
        <v/>
      </c>
    </row>
    <row r="115" spans="2:67">
      <c r="C115" s="5" t="s">
        <v>64</v>
      </c>
      <c r="D115" s="9" t="s">
        <v>208</v>
      </c>
      <c r="E115" s="5">
        <f>MAX(E68:E114)</f>
        <v>150</v>
      </c>
      <c r="F115" s="5">
        <f t="shared" ref="F115:BO115" si="24">MAX(F68:F114)</f>
        <v>150</v>
      </c>
      <c r="G115" s="5">
        <f t="shared" si="24"/>
        <v>150</v>
      </c>
      <c r="H115" s="5">
        <f t="shared" si="24"/>
        <v>150</v>
      </c>
      <c r="I115" s="5">
        <f t="shared" si="24"/>
        <v>150</v>
      </c>
      <c r="J115" s="5">
        <f t="shared" si="24"/>
        <v>150</v>
      </c>
      <c r="K115" s="5">
        <f t="shared" si="24"/>
        <v>250</v>
      </c>
      <c r="L115" s="5">
        <f t="shared" si="24"/>
        <v>250</v>
      </c>
      <c r="M115" s="5">
        <f t="shared" si="24"/>
        <v>200</v>
      </c>
      <c r="N115" s="5">
        <f t="shared" si="24"/>
        <v>600</v>
      </c>
      <c r="O115" s="5">
        <f t="shared" si="24"/>
        <v>600</v>
      </c>
      <c r="P115" s="5">
        <f t="shared" si="24"/>
        <v>600</v>
      </c>
      <c r="Q115" s="5">
        <f t="shared" si="24"/>
        <v>510</v>
      </c>
      <c r="R115" s="5">
        <f t="shared" si="24"/>
        <v>510</v>
      </c>
      <c r="S115" s="5">
        <f t="shared" si="24"/>
        <v>500</v>
      </c>
      <c r="T115" s="5">
        <f t="shared" si="24"/>
        <v>800</v>
      </c>
      <c r="U115" s="5">
        <f t="shared" si="24"/>
        <v>800</v>
      </c>
      <c r="V115" s="5">
        <f t="shared" si="24"/>
        <v>410</v>
      </c>
      <c r="W115" s="5">
        <f t="shared" si="24"/>
        <v>710</v>
      </c>
      <c r="X115" s="5">
        <f t="shared" si="24"/>
        <v>710</v>
      </c>
      <c r="Y115" s="5">
        <f t="shared" si="24"/>
        <v>200</v>
      </c>
      <c r="Z115" s="5">
        <f t="shared" si="24"/>
        <v>800</v>
      </c>
      <c r="AA115" s="5">
        <f t="shared" si="24"/>
        <v>800</v>
      </c>
      <c r="AB115" s="5">
        <f t="shared" si="24"/>
        <v>700</v>
      </c>
      <c r="AC115" s="5">
        <f t="shared" si="24"/>
        <v>680</v>
      </c>
      <c r="AD115" s="5">
        <f t="shared" si="24"/>
        <v>680</v>
      </c>
      <c r="AE115" s="5">
        <f t="shared" si="24"/>
        <v>1000</v>
      </c>
      <c r="AF115" s="5">
        <f t="shared" si="24"/>
        <v>1000</v>
      </c>
      <c r="AG115" s="5">
        <f t="shared" si="24"/>
        <v>800</v>
      </c>
      <c r="AH115" s="5">
        <f t="shared" si="24"/>
        <v>870</v>
      </c>
      <c r="AI115" s="5">
        <f t="shared" si="24"/>
        <v>870</v>
      </c>
      <c r="AJ115" s="5">
        <f t="shared" si="24"/>
        <v>200</v>
      </c>
      <c r="AK115" s="5">
        <f t="shared" si="24"/>
        <v>200</v>
      </c>
      <c r="AL115" s="5">
        <f t="shared" si="24"/>
        <v>500</v>
      </c>
      <c r="AM115" s="5">
        <f t="shared" si="24"/>
        <v>500</v>
      </c>
      <c r="AN115" s="5">
        <f t="shared" si="24"/>
        <v>500</v>
      </c>
      <c r="AO115" s="5">
        <f t="shared" si="24"/>
        <v>500</v>
      </c>
      <c r="AP115" s="5">
        <f t="shared" si="24"/>
        <v>300</v>
      </c>
      <c r="AQ115" s="5">
        <f t="shared" si="24"/>
        <v>300</v>
      </c>
      <c r="AR115" s="5">
        <f t="shared" si="24"/>
        <v>400</v>
      </c>
      <c r="AS115" s="5">
        <f t="shared" si="24"/>
        <v>400</v>
      </c>
      <c r="AT115" s="5">
        <f t="shared" si="24"/>
        <v>400</v>
      </c>
      <c r="AU115" s="5">
        <f t="shared" si="24"/>
        <v>400</v>
      </c>
      <c r="AV115" s="5">
        <f t="shared" si="24"/>
        <v>400</v>
      </c>
      <c r="AW115" s="5">
        <f t="shared" si="24"/>
        <v>400</v>
      </c>
      <c r="AX115" s="5">
        <f t="shared" si="24"/>
        <v>800</v>
      </c>
      <c r="AY115" s="5">
        <f t="shared" si="24"/>
        <v>800</v>
      </c>
      <c r="AZ115" s="5">
        <f t="shared" si="24"/>
        <v>800</v>
      </c>
      <c r="BA115" s="5">
        <f t="shared" si="24"/>
        <v>800</v>
      </c>
      <c r="BB115" s="5">
        <f t="shared" si="24"/>
        <v>350</v>
      </c>
      <c r="BC115" s="5">
        <f t="shared" si="24"/>
        <v>350</v>
      </c>
      <c r="BD115" s="5">
        <f t="shared" si="24"/>
        <v>650</v>
      </c>
      <c r="BE115" s="5">
        <f t="shared" si="24"/>
        <v>650</v>
      </c>
      <c r="BF115" s="5">
        <f t="shared" si="24"/>
        <v>650</v>
      </c>
      <c r="BG115" s="5">
        <f t="shared" si="24"/>
        <v>650</v>
      </c>
      <c r="BH115" s="5">
        <f t="shared" si="24"/>
        <v>800</v>
      </c>
      <c r="BI115" s="5">
        <f t="shared" si="24"/>
        <v>800</v>
      </c>
      <c r="BJ115" s="5">
        <f t="shared" si="24"/>
        <v>1200</v>
      </c>
      <c r="BK115" s="5">
        <f t="shared" si="24"/>
        <v>1200</v>
      </c>
      <c r="BL115" s="5">
        <f t="shared" si="24"/>
        <v>650</v>
      </c>
      <c r="BM115" s="5">
        <f t="shared" si="24"/>
        <v>650</v>
      </c>
      <c r="BN115" s="5">
        <f t="shared" si="24"/>
        <v>1050</v>
      </c>
      <c r="BO115" s="5">
        <f t="shared" si="24"/>
        <v>1050</v>
      </c>
    </row>
    <row r="116" spans="2:67" hidden="1">
      <c r="D116" s="11"/>
    </row>
    <row r="117" spans="2:67" hidden="1">
      <c r="B117" s="106" t="s">
        <v>65</v>
      </c>
      <c r="C117" s="15">
        <f>C20</f>
        <v>50</v>
      </c>
      <c r="D117" s="9" t="s">
        <v>209</v>
      </c>
      <c r="E117" s="15">
        <f>IF(($C117&gt;='Speed and Load result'!$D$3)*AND(E20&gt;='Speed and Load result'!$D$6),1,0)</f>
        <v>0</v>
      </c>
      <c r="F117" s="15">
        <f>IF(($C117&gt;='Speed and Load result'!$D$3)*AND(F20&gt;='Speed and Load result'!$D$6),1,0)</f>
        <v>0</v>
      </c>
      <c r="G117" s="15">
        <f>IF(($C117&gt;='Speed and Load result'!$D$3)*AND(G20&gt;='Speed and Load result'!$D$6),1,0)</f>
        <v>0</v>
      </c>
      <c r="H117" s="15">
        <f>IF(($C117&gt;='Speed and Load result'!$D$3)*AND(H20&gt;='Speed and Load result'!$D$6),1,0)</f>
        <v>0</v>
      </c>
      <c r="I117" s="15">
        <f>IF(($C117&gt;='Speed and Load result'!$D$3)*AND(I20&gt;='Speed and Load result'!$D$6),1,0)</f>
        <v>0</v>
      </c>
      <c r="J117" s="15">
        <f>IF(($C117&gt;='Speed and Load result'!$D$3)*AND(J20&gt;='Speed and Load result'!$D$6),1,0)</f>
        <v>0</v>
      </c>
      <c r="K117" s="15">
        <f>IF(($C117&gt;='Speed and Load result'!$D$3)*AND(K20&gt;='Speed and Load result'!$D$6),1,0)</f>
        <v>0</v>
      </c>
      <c r="L117" s="15">
        <f>IF(($C117&gt;='Speed and Load result'!$D$3)*AND(L20&gt;='Speed and Load result'!$D$6),1,0)</f>
        <v>0</v>
      </c>
      <c r="M117" s="15">
        <f>IF(($C117&gt;='Speed and Load result'!$D$3)*AND(M20&gt;='Speed and Load result'!$D$6),1,0)</f>
        <v>0</v>
      </c>
      <c r="N117" s="15">
        <f>IF(($C117&gt;='Speed and Load result'!$D$3)*AND(N20&gt;='Speed and Load result'!$D$6),1,0)</f>
        <v>0</v>
      </c>
      <c r="O117" s="15">
        <f>IF(($C117&gt;='Speed and Load result'!$D$3)*AND(O20&gt;='Speed and Load result'!$D$6),1,0)</f>
        <v>0</v>
      </c>
      <c r="P117" s="15">
        <f>IF(($C117&gt;='Speed and Load result'!$D$3)*AND(P20&gt;='Speed and Load result'!$D$6),1,0)</f>
        <v>0</v>
      </c>
      <c r="Q117" s="15">
        <f>IF(($C117&gt;='Speed and Load result'!$D$3)*AND(Q20&gt;='Speed and Load result'!$D$6),1,0)</f>
        <v>0</v>
      </c>
      <c r="R117" s="15">
        <f>IF(($C117&gt;='Speed and Load result'!$D$3)*AND(R20&gt;='Speed and Load result'!$D$6),1,0)</f>
        <v>0</v>
      </c>
      <c r="S117" s="15">
        <f>IF(($C117&gt;='Speed and Load result'!$D$3)*AND(S20&gt;='Speed and Load result'!$D$6),1,0)</f>
        <v>0</v>
      </c>
      <c r="T117" s="15">
        <f>IF(($C117&gt;='Speed and Load result'!$D$3)*AND(T20&gt;='Speed and Load result'!$D$6),1,0)</f>
        <v>0</v>
      </c>
      <c r="U117" s="15">
        <f>IF(($C117&gt;='Speed and Load result'!$D$3)*AND(U20&gt;='Speed and Load result'!$D$6),1,0)</f>
        <v>0</v>
      </c>
      <c r="V117" s="15">
        <f>IF(($C117&gt;='Speed and Load result'!$D$3)*AND(V20&gt;='Speed and Load result'!$D$6),1,0)</f>
        <v>0</v>
      </c>
      <c r="W117" s="15">
        <f>IF(($C117&gt;='Speed and Load result'!$D$3)*AND(W20&gt;='Speed and Load result'!$D$6),1,0)</f>
        <v>0</v>
      </c>
      <c r="X117" s="15">
        <f>IF(($C117&gt;='Speed and Load result'!$D$3)*AND(X20&gt;='Speed and Load result'!$D$6),1,0)</f>
        <v>0</v>
      </c>
      <c r="Y117" s="15">
        <f>IF(($C117&gt;='Speed and Load result'!$D$3)*AND(Y20&gt;='Speed and Load result'!$D$6),1,0)</f>
        <v>0</v>
      </c>
      <c r="Z117" s="15">
        <f>IF(($C117&gt;='Speed and Load result'!$D$3)*AND(Z20&gt;='Speed and Load result'!$D$6),1,0)</f>
        <v>0</v>
      </c>
      <c r="AA117" s="15">
        <f>IF(($C117&gt;='Speed and Load result'!$D$3)*AND(AA20&gt;='Speed and Load result'!$D$6),1,0)</f>
        <v>0</v>
      </c>
      <c r="AB117" s="15">
        <f>IF(($C117&gt;='Speed and Load result'!$D$3)*AND(AB20&gt;='Speed and Load result'!$D$6),1,0)</f>
        <v>0</v>
      </c>
      <c r="AC117" s="15">
        <f>IF(($C117&gt;='Speed and Load result'!$D$3)*AND(AC20&gt;='Speed and Load result'!$D$6),1,0)</f>
        <v>0</v>
      </c>
      <c r="AD117" s="15">
        <f>IF(($C117&gt;='Speed and Load result'!$D$3)*AND(AD20&gt;='Speed and Load result'!$D$6),1,0)</f>
        <v>0</v>
      </c>
      <c r="AE117" s="15">
        <f>IF(($C117&gt;='Speed and Load result'!$D$3)*AND(AE20&gt;='Speed and Load result'!$D$6),1,0)</f>
        <v>0</v>
      </c>
      <c r="AF117" s="15">
        <f>IF(($C117&gt;='Speed and Load result'!$D$3)*AND(AF20&gt;='Speed and Load result'!$D$6),1,0)</f>
        <v>0</v>
      </c>
      <c r="AG117" s="15">
        <f>IF(($C117&gt;='Speed and Load result'!$D$3)*AND(AG20&gt;='Speed and Load result'!$D$6),1,0)</f>
        <v>0</v>
      </c>
      <c r="AH117" s="15">
        <f>IF(($C117&gt;='Speed and Load result'!$D$3)*AND(AH20&gt;='Speed and Load result'!$D$6),1,0)</f>
        <v>0</v>
      </c>
      <c r="AI117" s="15">
        <f>IF(($C117&gt;='Speed and Load result'!$D$3)*AND(AI20&gt;='Speed and Load result'!$D$6),1,0)</f>
        <v>0</v>
      </c>
      <c r="AJ117" s="15">
        <f>IF(($C117&gt;='Speed and Load result'!$D$3)*AND(AJ20&gt;='Speed and Load result'!$D$6),1,0)</f>
        <v>0</v>
      </c>
      <c r="AK117" s="15">
        <f>IF(($C117&gt;='Speed and Load result'!$D$3)*AND(AK20&gt;='Speed and Load result'!$D$6),1,0)</f>
        <v>0</v>
      </c>
      <c r="AL117" s="15">
        <f>IF(($C117&gt;='Speed and Load result'!$D$3)*AND(AL20&gt;='Speed and Load result'!$D$6),1,0)</f>
        <v>0</v>
      </c>
      <c r="AM117" s="15">
        <f>IF(($C117&gt;='Speed and Load result'!$D$3)*AND(AM20&gt;='Speed and Load result'!$D$6),1,0)</f>
        <v>0</v>
      </c>
      <c r="AN117" s="15">
        <f>IF(($C117&gt;='Speed and Load result'!$D$3)*AND(AN20&gt;='Speed and Load result'!$D$6),1,0)</f>
        <v>0</v>
      </c>
      <c r="AO117" s="15">
        <f>IF(($C117&gt;='Speed and Load result'!$D$3)*AND(AO20&gt;='Speed and Load result'!$D$6),1,0)</f>
        <v>0</v>
      </c>
      <c r="AP117" s="15">
        <f>IF(($C117&gt;='Speed and Load result'!$D$3)*AND(AP20&gt;='Speed and Load result'!$D$6),1,0)</f>
        <v>0</v>
      </c>
      <c r="AQ117" s="15">
        <f>IF(($C117&gt;='Speed and Load result'!$D$3)*AND(AQ20&gt;='Speed and Load result'!$D$6),1,0)</f>
        <v>0</v>
      </c>
      <c r="AR117" s="15">
        <f>IF(($C117&gt;='Speed and Load result'!$D$3)*AND(AR20&gt;='Speed and Load result'!$D$6),1,0)</f>
        <v>0</v>
      </c>
      <c r="AS117" s="15">
        <f>IF(($C117&gt;='Speed and Load result'!$D$3)*AND(AS20&gt;='Speed and Load result'!$D$6),1,0)</f>
        <v>0</v>
      </c>
      <c r="AT117" s="15">
        <f>IF(($C117&gt;='Speed and Load result'!$D$3)*AND(AT20&gt;='Speed and Load result'!$D$6),1,0)</f>
        <v>0</v>
      </c>
      <c r="AU117" s="15">
        <f>IF(($C117&gt;='Speed and Load result'!$D$3)*AND(AU20&gt;='Speed and Load result'!$D$6),1,0)</f>
        <v>0</v>
      </c>
      <c r="AV117" s="15">
        <f>IF(($C117&gt;='Speed and Load result'!$D$3)*AND(AV20&gt;='Speed and Load result'!$D$6),1,0)</f>
        <v>0</v>
      </c>
      <c r="AW117" s="15">
        <f>IF(($C117&gt;='Speed and Load result'!$D$3)*AND(AW20&gt;='Speed and Load result'!$D$6),1,0)</f>
        <v>0</v>
      </c>
      <c r="AX117" s="15">
        <f>IF(($C117&gt;='Speed and Load result'!$D$3)*AND(AX20&gt;='Speed and Load result'!$D$6),1,0)</f>
        <v>0</v>
      </c>
      <c r="AY117" s="15">
        <f>IF(($C117&gt;='Speed and Load result'!$D$3)*AND(AY20&gt;='Speed and Load result'!$D$6),1,0)</f>
        <v>0</v>
      </c>
      <c r="AZ117" s="15">
        <f>IF(($C117&gt;='Speed and Load result'!$D$3)*AND(AZ20&gt;='Speed and Load result'!$D$6),1,0)</f>
        <v>0</v>
      </c>
      <c r="BA117" s="15">
        <f>IF(($C117&gt;='Speed and Load result'!$D$3)*AND(BA20&gt;='Speed and Load result'!$D$6),1,0)</f>
        <v>0</v>
      </c>
      <c r="BB117" s="15">
        <f>IF(($C117&gt;='Speed and Load result'!$D$3)*AND(BB20&gt;='Speed and Load result'!$D$6),1,0)</f>
        <v>0</v>
      </c>
      <c r="BC117" s="15">
        <f>IF(($C117&gt;='Speed and Load result'!$D$3)*AND(BC20&gt;='Speed and Load result'!$D$6),1,0)</f>
        <v>0</v>
      </c>
      <c r="BD117" s="15">
        <f>IF(($C117&gt;='Speed and Load result'!$D$3)*AND(BD20&gt;='Speed and Load result'!$D$6),1,0)</f>
        <v>0</v>
      </c>
      <c r="BE117" s="15">
        <f>IF(($C117&gt;='Speed and Load result'!$D$3)*AND(BE20&gt;='Speed and Load result'!$D$6),1,0)</f>
        <v>0</v>
      </c>
      <c r="BF117" s="15">
        <f>IF(($C117&gt;='Speed and Load result'!$D$3)*AND(BF20&gt;='Speed and Load result'!$D$6),1,0)</f>
        <v>0</v>
      </c>
      <c r="BG117" s="15">
        <f>IF(($C117&gt;='Speed and Load result'!$D$3)*AND(BG20&gt;='Speed and Load result'!$D$6),1,0)</f>
        <v>0</v>
      </c>
      <c r="BH117" s="15">
        <f>IF(($C117&gt;='Speed and Load result'!$D$3)*AND(BH20&gt;='Speed and Load result'!$D$6),1,0)</f>
        <v>0</v>
      </c>
      <c r="BI117" s="15">
        <f>IF(($C117&gt;='Speed and Load result'!$D$3)*AND(BI20&gt;='Speed and Load result'!$D$6),1,0)</f>
        <v>0</v>
      </c>
      <c r="BJ117" s="15">
        <f>IF(($C117&gt;='Speed and Load result'!$D$3)*AND(BJ20&gt;='Speed and Load result'!$D$6),1,0)</f>
        <v>0</v>
      </c>
      <c r="BK117" s="15">
        <f>IF(($C117&gt;='Speed and Load result'!$D$3)*AND(BK20&gt;='Speed and Load result'!$D$6),1,0)</f>
        <v>0</v>
      </c>
      <c r="BL117" s="15">
        <f>IF(($C117&gt;='Speed and Load result'!$D$3)*AND(BL20&gt;='Speed and Load result'!$D$6),1,0)</f>
        <v>0</v>
      </c>
      <c r="BM117" s="15">
        <f>IF(($C117&gt;='Speed and Load result'!$D$3)*AND(BM20&gt;='Speed and Load result'!$D$6),1,0)</f>
        <v>0</v>
      </c>
      <c r="BN117" s="15">
        <f>IF(($C117&gt;='Speed and Load result'!$D$3)*AND(BN20&gt;='Speed and Load result'!$D$6),1,0)</f>
        <v>0</v>
      </c>
      <c r="BO117" s="15">
        <f>IF(($C117&gt;='Speed and Load result'!$D$3)*AND(BO20&gt;='Speed and Load result'!$D$6),1,0)</f>
        <v>0</v>
      </c>
    </row>
    <row r="118" spans="2:67" hidden="1">
      <c r="B118" s="106"/>
      <c r="C118" s="15">
        <f t="shared" ref="C118:C163" si="25">C21</f>
        <v>60</v>
      </c>
      <c r="D118" s="9" t="s">
        <v>209</v>
      </c>
      <c r="E118" s="15">
        <f>IF(($C118&gt;='Speed and Load result'!$D$3)*AND(E21&gt;='Speed and Load result'!$D$6),1,0)</f>
        <v>0</v>
      </c>
      <c r="F118" s="15">
        <f>IF(($C118&gt;='Speed and Load result'!$D$3)*AND(F21&gt;='Speed and Load result'!$D$6),1,0)</f>
        <v>0</v>
      </c>
      <c r="G118" s="15">
        <f>IF(($C118&gt;='Speed and Load result'!$D$3)*AND(G21&gt;='Speed and Load result'!$D$6),1,0)</f>
        <v>0</v>
      </c>
      <c r="H118" s="15">
        <f>IF(($C118&gt;='Speed and Load result'!$D$3)*AND(H21&gt;='Speed and Load result'!$D$6),1,0)</f>
        <v>0</v>
      </c>
      <c r="I118" s="15">
        <f>IF(($C118&gt;='Speed and Load result'!$D$3)*AND(I21&gt;='Speed and Load result'!$D$6),1,0)</f>
        <v>0</v>
      </c>
      <c r="J118" s="15">
        <f>IF(($C118&gt;='Speed and Load result'!$D$3)*AND(J21&gt;='Speed and Load result'!$D$6),1,0)</f>
        <v>0</v>
      </c>
      <c r="K118" s="15">
        <f>IF(($C118&gt;='Speed and Load result'!$D$3)*AND(K21&gt;='Speed and Load result'!$D$6),1,0)</f>
        <v>0</v>
      </c>
      <c r="L118" s="15">
        <f>IF(($C118&gt;='Speed and Load result'!$D$3)*AND(L21&gt;='Speed and Load result'!$D$6),1,0)</f>
        <v>0</v>
      </c>
      <c r="M118" s="15">
        <f>IF(($C118&gt;='Speed and Load result'!$D$3)*AND(M21&gt;='Speed and Load result'!$D$6),1,0)</f>
        <v>0</v>
      </c>
      <c r="N118" s="15">
        <f>IF(($C118&gt;='Speed and Load result'!$D$3)*AND(N21&gt;='Speed and Load result'!$D$6),1,0)</f>
        <v>0</v>
      </c>
      <c r="O118" s="15">
        <f>IF(($C118&gt;='Speed and Load result'!$D$3)*AND(O21&gt;='Speed and Load result'!$D$6),1,0)</f>
        <v>0</v>
      </c>
      <c r="P118" s="15">
        <f>IF(($C118&gt;='Speed and Load result'!$D$3)*AND(P21&gt;='Speed and Load result'!$D$6),1,0)</f>
        <v>0</v>
      </c>
      <c r="Q118" s="15">
        <f>IF(($C118&gt;='Speed and Load result'!$D$3)*AND(Q21&gt;='Speed and Load result'!$D$6),1,0)</f>
        <v>0</v>
      </c>
      <c r="R118" s="15">
        <f>IF(($C118&gt;='Speed and Load result'!$D$3)*AND(R21&gt;='Speed and Load result'!$D$6),1,0)</f>
        <v>0</v>
      </c>
      <c r="S118" s="15">
        <f>IF(($C118&gt;='Speed and Load result'!$D$3)*AND(S21&gt;='Speed and Load result'!$D$6),1,0)</f>
        <v>0</v>
      </c>
      <c r="T118" s="15">
        <f>IF(($C118&gt;='Speed and Load result'!$D$3)*AND(T21&gt;='Speed and Load result'!$D$6),1,0)</f>
        <v>0</v>
      </c>
      <c r="U118" s="15">
        <f>IF(($C118&gt;='Speed and Load result'!$D$3)*AND(U21&gt;='Speed and Load result'!$D$6),1,0)</f>
        <v>0</v>
      </c>
      <c r="V118" s="15">
        <f>IF(($C118&gt;='Speed and Load result'!$D$3)*AND(V21&gt;='Speed and Load result'!$D$6),1,0)</f>
        <v>0</v>
      </c>
      <c r="W118" s="15">
        <f>IF(($C118&gt;='Speed and Load result'!$D$3)*AND(W21&gt;='Speed and Load result'!$D$6),1,0)</f>
        <v>0</v>
      </c>
      <c r="X118" s="15">
        <f>IF(($C118&gt;='Speed and Load result'!$D$3)*AND(X21&gt;='Speed and Load result'!$D$6),1,0)</f>
        <v>0</v>
      </c>
      <c r="Y118" s="15">
        <f>IF(($C118&gt;='Speed and Load result'!$D$3)*AND(Y21&gt;='Speed and Load result'!$D$6),1,0)</f>
        <v>0</v>
      </c>
      <c r="Z118" s="15">
        <f>IF(($C118&gt;='Speed and Load result'!$D$3)*AND(Z21&gt;='Speed and Load result'!$D$6),1,0)</f>
        <v>0</v>
      </c>
      <c r="AA118" s="15">
        <f>IF(($C118&gt;='Speed and Load result'!$D$3)*AND(AA21&gt;='Speed and Load result'!$D$6),1,0)</f>
        <v>0</v>
      </c>
      <c r="AB118" s="15">
        <f>IF(($C118&gt;='Speed and Load result'!$D$3)*AND(AB21&gt;='Speed and Load result'!$D$6),1,0)</f>
        <v>0</v>
      </c>
      <c r="AC118" s="15">
        <f>IF(($C118&gt;='Speed and Load result'!$D$3)*AND(AC21&gt;='Speed and Load result'!$D$6),1,0)</f>
        <v>0</v>
      </c>
      <c r="AD118" s="15">
        <f>IF(($C118&gt;='Speed and Load result'!$D$3)*AND(AD21&gt;='Speed and Load result'!$D$6),1,0)</f>
        <v>0</v>
      </c>
      <c r="AE118" s="15">
        <f>IF(($C118&gt;='Speed and Load result'!$D$3)*AND(AE21&gt;='Speed and Load result'!$D$6),1,0)</f>
        <v>0</v>
      </c>
      <c r="AF118" s="15">
        <f>IF(($C118&gt;='Speed and Load result'!$D$3)*AND(AF21&gt;='Speed and Load result'!$D$6),1,0)</f>
        <v>0</v>
      </c>
      <c r="AG118" s="15">
        <f>IF(($C118&gt;='Speed and Load result'!$D$3)*AND(AG21&gt;='Speed and Load result'!$D$6),1,0)</f>
        <v>0</v>
      </c>
      <c r="AH118" s="15">
        <f>IF(($C118&gt;='Speed and Load result'!$D$3)*AND(AH21&gt;='Speed and Load result'!$D$6),1,0)</f>
        <v>0</v>
      </c>
      <c r="AI118" s="15">
        <f>IF(($C118&gt;='Speed and Load result'!$D$3)*AND(AI21&gt;='Speed and Load result'!$D$6),1,0)</f>
        <v>0</v>
      </c>
      <c r="AJ118" s="15">
        <f>IF(($C118&gt;='Speed and Load result'!$D$3)*AND(AJ21&gt;='Speed and Load result'!$D$6),1,0)</f>
        <v>0</v>
      </c>
      <c r="AK118" s="15">
        <f>IF(($C118&gt;='Speed and Load result'!$D$3)*AND(AK21&gt;='Speed and Load result'!$D$6),1,0)</f>
        <v>0</v>
      </c>
      <c r="AL118" s="15">
        <f>IF(($C118&gt;='Speed and Load result'!$D$3)*AND(AL21&gt;='Speed and Load result'!$D$6),1,0)</f>
        <v>0</v>
      </c>
      <c r="AM118" s="15">
        <f>IF(($C118&gt;='Speed and Load result'!$D$3)*AND(AM21&gt;='Speed and Load result'!$D$6),1,0)</f>
        <v>0</v>
      </c>
      <c r="AN118" s="15">
        <f>IF(($C118&gt;='Speed and Load result'!$D$3)*AND(AN21&gt;='Speed and Load result'!$D$6),1,0)</f>
        <v>0</v>
      </c>
      <c r="AO118" s="15">
        <f>IF(($C118&gt;='Speed and Load result'!$D$3)*AND(AO21&gt;='Speed and Load result'!$D$6),1,0)</f>
        <v>0</v>
      </c>
      <c r="AP118" s="15">
        <f>IF(($C118&gt;='Speed and Load result'!$D$3)*AND(AP21&gt;='Speed and Load result'!$D$6),1,0)</f>
        <v>0</v>
      </c>
      <c r="AQ118" s="15">
        <f>IF(($C118&gt;='Speed and Load result'!$D$3)*AND(AQ21&gt;='Speed and Load result'!$D$6),1,0)</f>
        <v>0</v>
      </c>
      <c r="AR118" s="15">
        <f>IF(($C118&gt;='Speed and Load result'!$D$3)*AND(AR21&gt;='Speed and Load result'!$D$6),1,0)</f>
        <v>0</v>
      </c>
      <c r="AS118" s="15">
        <f>IF(($C118&gt;='Speed and Load result'!$D$3)*AND(AS21&gt;='Speed and Load result'!$D$6),1,0)</f>
        <v>0</v>
      </c>
      <c r="AT118" s="15">
        <f>IF(($C118&gt;='Speed and Load result'!$D$3)*AND(AT21&gt;='Speed and Load result'!$D$6),1,0)</f>
        <v>0</v>
      </c>
      <c r="AU118" s="15">
        <f>IF(($C118&gt;='Speed and Load result'!$D$3)*AND(AU21&gt;='Speed and Load result'!$D$6),1,0)</f>
        <v>0</v>
      </c>
      <c r="AV118" s="15">
        <f>IF(($C118&gt;='Speed and Load result'!$D$3)*AND(AV21&gt;='Speed and Load result'!$D$6),1,0)</f>
        <v>0</v>
      </c>
      <c r="AW118" s="15">
        <f>IF(($C118&gt;='Speed and Load result'!$D$3)*AND(AW21&gt;='Speed and Load result'!$D$6),1,0)</f>
        <v>0</v>
      </c>
      <c r="AX118" s="15">
        <f>IF(($C118&gt;='Speed and Load result'!$D$3)*AND(AX21&gt;='Speed and Load result'!$D$6),1,0)</f>
        <v>0</v>
      </c>
      <c r="AY118" s="15">
        <f>IF(($C118&gt;='Speed and Load result'!$D$3)*AND(AY21&gt;='Speed and Load result'!$D$6),1,0)</f>
        <v>0</v>
      </c>
      <c r="AZ118" s="15">
        <f>IF(($C118&gt;='Speed and Load result'!$D$3)*AND(AZ21&gt;='Speed and Load result'!$D$6),1,0)</f>
        <v>0</v>
      </c>
      <c r="BA118" s="15">
        <f>IF(($C118&gt;='Speed and Load result'!$D$3)*AND(BA21&gt;='Speed and Load result'!$D$6),1,0)</f>
        <v>0</v>
      </c>
      <c r="BB118" s="15">
        <f>IF(($C118&gt;='Speed and Load result'!$D$3)*AND(BB21&gt;='Speed and Load result'!$D$6),1,0)</f>
        <v>0</v>
      </c>
      <c r="BC118" s="15">
        <f>IF(($C118&gt;='Speed and Load result'!$D$3)*AND(BC21&gt;='Speed and Load result'!$D$6),1,0)</f>
        <v>0</v>
      </c>
      <c r="BD118" s="15">
        <f>IF(($C118&gt;='Speed and Load result'!$D$3)*AND(BD21&gt;='Speed and Load result'!$D$6),1,0)</f>
        <v>0</v>
      </c>
      <c r="BE118" s="15">
        <f>IF(($C118&gt;='Speed and Load result'!$D$3)*AND(BE21&gt;='Speed and Load result'!$D$6),1,0)</f>
        <v>0</v>
      </c>
      <c r="BF118" s="15">
        <f>IF(($C118&gt;='Speed and Load result'!$D$3)*AND(BF21&gt;='Speed and Load result'!$D$6),1,0)</f>
        <v>0</v>
      </c>
      <c r="BG118" s="15">
        <f>IF(($C118&gt;='Speed and Load result'!$D$3)*AND(BG21&gt;='Speed and Load result'!$D$6),1,0)</f>
        <v>0</v>
      </c>
      <c r="BH118" s="15">
        <f>IF(($C118&gt;='Speed and Load result'!$D$3)*AND(BH21&gt;='Speed and Load result'!$D$6),1,0)</f>
        <v>0</v>
      </c>
      <c r="BI118" s="15">
        <f>IF(($C118&gt;='Speed and Load result'!$D$3)*AND(BI21&gt;='Speed and Load result'!$D$6),1,0)</f>
        <v>0</v>
      </c>
      <c r="BJ118" s="15">
        <f>IF(($C118&gt;='Speed and Load result'!$D$3)*AND(BJ21&gt;='Speed and Load result'!$D$6),1,0)</f>
        <v>0</v>
      </c>
      <c r="BK118" s="15">
        <f>IF(($C118&gt;='Speed and Load result'!$D$3)*AND(BK21&gt;='Speed and Load result'!$D$6),1,0)</f>
        <v>0</v>
      </c>
      <c r="BL118" s="15">
        <f>IF(($C118&gt;='Speed and Load result'!$D$3)*AND(BL21&gt;='Speed and Load result'!$D$6),1,0)</f>
        <v>0</v>
      </c>
      <c r="BM118" s="15">
        <f>IF(($C118&gt;='Speed and Load result'!$D$3)*AND(BM21&gt;='Speed and Load result'!$D$6),1,0)</f>
        <v>0</v>
      </c>
      <c r="BN118" s="15">
        <f>IF(($C118&gt;='Speed and Load result'!$D$3)*AND(BN21&gt;='Speed and Load result'!$D$6),1,0)</f>
        <v>0</v>
      </c>
      <c r="BO118" s="15">
        <f>IF(($C118&gt;='Speed and Load result'!$D$3)*AND(BO21&gt;='Speed and Load result'!$D$6),1,0)</f>
        <v>0</v>
      </c>
    </row>
    <row r="119" spans="2:67" hidden="1">
      <c r="B119" s="106"/>
      <c r="C119" s="15">
        <f t="shared" si="25"/>
        <v>70</v>
      </c>
      <c r="D119" s="9" t="s">
        <v>209</v>
      </c>
      <c r="E119" s="15">
        <f>IF(($C119&gt;='Speed and Load result'!$D$3)*AND(E22&gt;='Speed and Load result'!$D$6),1,0)</f>
        <v>0</v>
      </c>
      <c r="F119" s="15">
        <f>IF(($C119&gt;='Speed and Load result'!$D$3)*AND(F22&gt;='Speed and Load result'!$D$6),1,0)</f>
        <v>0</v>
      </c>
      <c r="G119" s="15">
        <f>IF(($C119&gt;='Speed and Load result'!$D$3)*AND(G22&gt;='Speed and Load result'!$D$6),1,0)</f>
        <v>0</v>
      </c>
      <c r="H119" s="15">
        <f>IF(($C119&gt;='Speed and Load result'!$D$3)*AND(H22&gt;='Speed and Load result'!$D$6),1,0)</f>
        <v>0</v>
      </c>
      <c r="I119" s="15">
        <f>IF(($C119&gt;='Speed and Load result'!$D$3)*AND(I22&gt;='Speed and Load result'!$D$6),1,0)</f>
        <v>0</v>
      </c>
      <c r="J119" s="15">
        <f>IF(($C119&gt;='Speed and Load result'!$D$3)*AND(J22&gt;='Speed and Load result'!$D$6),1,0)</f>
        <v>0</v>
      </c>
      <c r="K119" s="15">
        <f>IF(($C119&gt;='Speed and Load result'!$D$3)*AND(K22&gt;='Speed and Load result'!$D$6),1,0)</f>
        <v>0</v>
      </c>
      <c r="L119" s="15">
        <f>IF(($C119&gt;='Speed and Load result'!$D$3)*AND(L22&gt;='Speed and Load result'!$D$6),1,0)</f>
        <v>0</v>
      </c>
      <c r="M119" s="15">
        <f>IF(($C119&gt;='Speed and Load result'!$D$3)*AND(M22&gt;='Speed and Load result'!$D$6),1,0)</f>
        <v>0</v>
      </c>
      <c r="N119" s="15">
        <f>IF(($C119&gt;='Speed and Load result'!$D$3)*AND(N22&gt;='Speed and Load result'!$D$6),1,0)</f>
        <v>0</v>
      </c>
      <c r="O119" s="15">
        <f>IF(($C119&gt;='Speed and Load result'!$D$3)*AND(O22&gt;='Speed and Load result'!$D$6),1,0)</f>
        <v>0</v>
      </c>
      <c r="P119" s="15">
        <f>IF(($C119&gt;='Speed and Load result'!$D$3)*AND(P22&gt;='Speed and Load result'!$D$6),1,0)</f>
        <v>0</v>
      </c>
      <c r="Q119" s="15">
        <f>IF(($C119&gt;='Speed and Load result'!$D$3)*AND(Q22&gt;='Speed and Load result'!$D$6),1,0)</f>
        <v>0</v>
      </c>
      <c r="R119" s="15">
        <f>IF(($C119&gt;='Speed and Load result'!$D$3)*AND(R22&gt;='Speed and Load result'!$D$6),1,0)</f>
        <v>0</v>
      </c>
      <c r="S119" s="15">
        <f>IF(($C119&gt;='Speed and Load result'!$D$3)*AND(S22&gt;='Speed and Load result'!$D$6),1,0)</f>
        <v>0</v>
      </c>
      <c r="T119" s="15">
        <f>IF(($C119&gt;='Speed and Load result'!$D$3)*AND(T22&gt;='Speed and Load result'!$D$6),1,0)</f>
        <v>0</v>
      </c>
      <c r="U119" s="15">
        <f>IF(($C119&gt;='Speed and Load result'!$D$3)*AND(U22&gt;='Speed and Load result'!$D$6),1,0)</f>
        <v>0</v>
      </c>
      <c r="V119" s="15">
        <f>IF(($C119&gt;='Speed and Load result'!$D$3)*AND(V22&gt;='Speed and Load result'!$D$6),1,0)</f>
        <v>0</v>
      </c>
      <c r="W119" s="15">
        <f>IF(($C119&gt;='Speed and Load result'!$D$3)*AND(W22&gt;='Speed and Load result'!$D$6),1,0)</f>
        <v>0</v>
      </c>
      <c r="X119" s="15">
        <f>IF(($C119&gt;='Speed and Load result'!$D$3)*AND(X22&gt;='Speed and Load result'!$D$6),1,0)</f>
        <v>0</v>
      </c>
      <c r="Y119" s="15">
        <f>IF(($C119&gt;='Speed and Load result'!$D$3)*AND(Y22&gt;='Speed and Load result'!$D$6),1,0)</f>
        <v>0</v>
      </c>
      <c r="Z119" s="15">
        <f>IF(($C119&gt;='Speed and Load result'!$D$3)*AND(Z22&gt;='Speed and Load result'!$D$6),1,0)</f>
        <v>0</v>
      </c>
      <c r="AA119" s="15">
        <f>IF(($C119&gt;='Speed and Load result'!$D$3)*AND(AA22&gt;='Speed and Load result'!$D$6),1,0)</f>
        <v>0</v>
      </c>
      <c r="AB119" s="15">
        <f>IF(($C119&gt;='Speed and Load result'!$D$3)*AND(AB22&gt;='Speed and Load result'!$D$6),1,0)</f>
        <v>0</v>
      </c>
      <c r="AC119" s="15">
        <f>IF(($C119&gt;='Speed and Load result'!$D$3)*AND(AC22&gt;='Speed and Load result'!$D$6),1,0)</f>
        <v>0</v>
      </c>
      <c r="AD119" s="15">
        <f>IF(($C119&gt;='Speed and Load result'!$D$3)*AND(AD22&gt;='Speed and Load result'!$D$6),1,0)</f>
        <v>0</v>
      </c>
      <c r="AE119" s="15">
        <f>IF(($C119&gt;='Speed and Load result'!$D$3)*AND(AE22&gt;='Speed and Load result'!$D$6),1,0)</f>
        <v>0</v>
      </c>
      <c r="AF119" s="15">
        <f>IF(($C119&gt;='Speed and Load result'!$D$3)*AND(AF22&gt;='Speed and Load result'!$D$6),1,0)</f>
        <v>0</v>
      </c>
      <c r="AG119" s="15">
        <f>IF(($C119&gt;='Speed and Load result'!$D$3)*AND(AG22&gt;='Speed and Load result'!$D$6),1,0)</f>
        <v>0</v>
      </c>
      <c r="AH119" s="15">
        <f>IF(($C119&gt;='Speed and Load result'!$D$3)*AND(AH22&gt;='Speed and Load result'!$D$6),1,0)</f>
        <v>0</v>
      </c>
      <c r="AI119" s="15">
        <f>IF(($C119&gt;='Speed and Load result'!$D$3)*AND(AI22&gt;='Speed and Load result'!$D$6),1,0)</f>
        <v>0</v>
      </c>
      <c r="AJ119" s="15">
        <f>IF(($C119&gt;='Speed and Load result'!$D$3)*AND(AJ22&gt;='Speed and Load result'!$D$6),1,0)</f>
        <v>0</v>
      </c>
      <c r="AK119" s="15">
        <f>IF(($C119&gt;='Speed and Load result'!$D$3)*AND(AK22&gt;='Speed and Load result'!$D$6),1,0)</f>
        <v>0</v>
      </c>
      <c r="AL119" s="15">
        <f>IF(($C119&gt;='Speed and Load result'!$D$3)*AND(AL22&gt;='Speed and Load result'!$D$6),1,0)</f>
        <v>0</v>
      </c>
      <c r="AM119" s="15">
        <f>IF(($C119&gt;='Speed and Load result'!$D$3)*AND(AM22&gt;='Speed and Load result'!$D$6),1,0)</f>
        <v>0</v>
      </c>
      <c r="AN119" s="15">
        <f>IF(($C119&gt;='Speed and Load result'!$D$3)*AND(AN22&gt;='Speed and Load result'!$D$6),1,0)</f>
        <v>0</v>
      </c>
      <c r="AO119" s="15">
        <f>IF(($C119&gt;='Speed and Load result'!$D$3)*AND(AO22&gt;='Speed and Load result'!$D$6),1,0)</f>
        <v>0</v>
      </c>
      <c r="AP119" s="15">
        <f>IF(($C119&gt;='Speed and Load result'!$D$3)*AND(AP22&gt;='Speed and Load result'!$D$6),1,0)</f>
        <v>0</v>
      </c>
      <c r="AQ119" s="15">
        <f>IF(($C119&gt;='Speed and Load result'!$D$3)*AND(AQ22&gt;='Speed and Load result'!$D$6),1,0)</f>
        <v>0</v>
      </c>
      <c r="AR119" s="15">
        <f>IF(($C119&gt;='Speed and Load result'!$D$3)*AND(AR22&gt;='Speed and Load result'!$D$6),1,0)</f>
        <v>0</v>
      </c>
      <c r="AS119" s="15">
        <f>IF(($C119&gt;='Speed and Load result'!$D$3)*AND(AS22&gt;='Speed and Load result'!$D$6),1,0)</f>
        <v>0</v>
      </c>
      <c r="AT119" s="15">
        <f>IF(($C119&gt;='Speed and Load result'!$D$3)*AND(AT22&gt;='Speed and Load result'!$D$6),1,0)</f>
        <v>0</v>
      </c>
      <c r="AU119" s="15">
        <f>IF(($C119&gt;='Speed and Load result'!$D$3)*AND(AU22&gt;='Speed and Load result'!$D$6),1,0)</f>
        <v>0</v>
      </c>
      <c r="AV119" s="15">
        <f>IF(($C119&gt;='Speed and Load result'!$D$3)*AND(AV22&gt;='Speed and Load result'!$D$6),1,0)</f>
        <v>0</v>
      </c>
      <c r="AW119" s="15">
        <f>IF(($C119&gt;='Speed and Load result'!$D$3)*AND(AW22&gt;='Speed and Load result'!$D$6),1,0)</f>
        <v>0</v>
      </c>
      <c r="AX119" s="15">
        <f>IF(($C119&gt;='Speed and Load result'!$D$3)*AND(AX22&gt;='Speed and Load result'!$D$6),1,0)</f>
        <v>0</v>
      </c>
      <c r="AY119" s="15">
        <f>IF(($C119&gt;='Speed and Load result'!$D$3)*AND(AY22&gt;='Speed and Load result'!$D$6),1,0)</f>
        <v>0</v>
      </c>
      <c r="AZ119" s="15">
        <f>IF(($C119&gt;='Speed and Load result'!$D$3)*AND(AZ22&gt;='Speed and Load result'!$D$6),1,0)</f>
        <v>0</v>
      </c>
      <c r="BA119" s="15">
        <f>IF(($C119&gt;='Speed and Load result'!$D$3)*AND(BA22&gt;='Speed and Load result'!$D$6),1,0)</f>
        <v>0</v>
      </c>
      <c r="BB119" s="15">
        <f>IF(($C119&gt;='Speed and Load result'!$D$3)*AND(BB22&gt;='Speed and Load result'!$D$6),1,0)</f>
        <v>0</v>
      </c>
      <c r="BC119" s="15">
        <f>IF(($C119&gt;='Speed and Load result'!$D$3)*AND(BC22&gt;='Speed and Load result'!$D$6),1,0)</f>
        <v>0</v>
      </c>
      <c r="BD119" s="15">
        <f>IF(($C119&gt;='Speed and Load result'!$D$3)*AND(BD22&gt;='Speed and Load result'!$D$6),1,0)</f>
        <v>0</v>
      </c>
      <c r="BE119" s="15">
        <f>IF(($C119&gt;='Speed and Load result'!$D$3)*AND(BE22&gt;='Speed and Load result'!$D$6),1,0)</f>
        <v>0</v>
      </c>
      <c r="BF119" s="15">
        <f>IF(($C119&gt;='Speed and Load result'!$D$3)*AND(BF22&gt;='Speed and Load result'!$D$6),1,0)</f>
        <v>0</v>
      </c>
      <c r="BG119" s="15">
        <f>IF(($C119&gt;='Speed and Load result'!$D$3)*AND(BG22&gt;='Speed and Load result'!$D$6),1,0)</f>
        <v>0</v>
      </c>
      <c r="BH119" s="15">
        <f>IF(($C119&gt;='Speed and Load result'!$D$3)*AND(BH22&gt;='Speed and Load result'!$D$6),1,0)</f>
        <v>0</v>
      </c>
      <c r="BI119" s="15">
        <f>IF(($C119&gt;='Speed and Load result'!$D$3)*AND(BI22&gt;='Speed and Load result'!$D$6),1,0)</f>
        <v>0</v>
      </c>
      <c r="BJ119" s="15">
        <f>IF(($C119&gt;='Speed and Load result'!$D$3)*AND(BJ22&gt;='Speed and Load result'!$D$6),1,0)</f>
        <v>0</v>
      </c>
      <c r="BK119" s="15">
        <f>IF(($C119&gt;='Speed and Load result'!$D$3)*AND(BK22&gt;='Speed and Load result'!$D$6),1,0)</f>
        <v>0</v>
      </c>
      <c r="BL119" s="15">
        <f>IF(($C119&gt;='Speed and Load result'!$D$3)*AND(BL22&gt;='Speed and Load result'!$D$6),1,0)</f>
        <v>0</v>
      </c>
      <c r="BM119" s="15">
        <f>IF(($C119&gt;='Speed and Load result'!$D$3)*AND(BM22&gt;='Speed and Load result'!$D$6),1,0)</f>
        <v>0</v>
      </c>
      <c r="BN119" s="15">
        <f>IF(($C119&gt;='Speed and Load result'!$D$3)*AND(BN22&gt;='Speed and Load result'!$D$6),1,0)</f>
        <v>0</v>
      </c>
      <c r="BO119" s="15">
        <f>IF(($C119&gt;='Speed and Load result'!$D$3)*AND(BO22&gt;='Speed and Load result'!$D$6),1,0)</f>
        <v>0</v>
      </c>
    </row>
    <row r="120" spans="2:67" hidden="1">
      <c r="B120" s="106"/>
      <c r="C120" s="15">
        <f t="shared" si="25"/>
        <v>80</v>
      </c>
      <c r="D120" s="9" t="s">
        <v>209</v>
      </c>
      <c r="E120" s="15">
        <f>IF(($C120&gt;='Speed and Load result'!$D$3)*AND(E23&gt;='Speed and Load result'!$D$6),1,0)</f>
        <v>0</v>
      </c>
      <c r="F120" s="15">
        <f>IF(($C120&gt;='Speed and Load result'!$D$3)*AND(F23&gt;='Speed and Load result'!$D$6),1,0)</f>
        <v>0</v>
      </c>
      <c r="G120" s="15">
        <f>IF(($C120&gt;='Speed and Load result'!$D$3)*AND(G23&gt;='Speed and Load result'!$D$6),1,0)</f>
        <v>0</v>
      </c>
      <c r="H120" s="15">
        <f>IF(($C120&gt;='Speed and Load result'!$D$3)*AND(H23&gt;='Speed and Load result'!$D$6),1,0)</f>
        <v>0</v>
      </c>
      <c r="I120" s="15">
        <f>IF(($C120&gt;='Speed and Load result'!$D$3)*AND(I23&gt;='Speed and Load result'!$D$6),1,0)</f>
        <v>0</v>
      </c>
      <c r="J120" s="15">
        <f>IF(($C120&gt;='Speed and Load result'!$D$3)*AND(J23&gt;='Speed and Load result'!$D$6),1,0)</f>
        <v>0</v>
      </c>
      <c r="K120" s="15">
        <f>IF(($C120&gt;='Speed and Load result'!$D$3)*AND(K23&gt;='Speed and Load result'!$D$6),1,0)</f>
        <v>0</v>
      </c>
      <c r="L120" s="15">
        <f>IF(($C120&gt;='Speed and Load result'!$D$3)*AND(L23&gt;='Speed and Load result'!$D$6),1,0)</f>
        <v>0</v>
      </c>
      <c r="M120" s="15">
        <f>IF(($C120&gt;='Speed and Load result'!$D$3)*AND(M23&gt;='Speed and Load result'!$D$6),1,0)</f>
        <v>0</v>
      </c>
      <c r="N120" s="15">
        <f>IF(($C120&gt;='Speed and Load result'!$D$3)*AND(N23&gt;='Speed and Load result'!$D$6),1,0)</f>
        <v>0</v>
      </c>
      <c r="O120" s="15">
        <f>IF(($C120&gt;='Speed and Load result'!$D$3)*AND(O23&gt;='Speed and Load result'!$D$6),1,0)</f>
        <v>0</v>
      </c>
      <c r="P120" s="15">
        <f>IF(($C120&gt;='Speed and Load result'!$D$3)*AND(P23&gt;='Speed and Load result'!$D$6),1,0)</f>
        <v>0</v>
      </c>
      <c r="Q120" s="15">
        <f>IF(($C120&gt;='Speed and Load result'!$D$3)*AND(Q23&gt;='Speed and Load result'!$D$6),1,0)</f>
        <v>0</v>
      </c>
      <c r="R120" s="15">
        <f>IF(($C120&gt;='Speed and Load result'!$D$3)*AND(R23&gt;='Speed and Load result'!$D$6),1,0)</f>
        <v>0</v>
      </c>
      <c r="S120" s="15">
        <f>IF(($C120&gt;='Speed and Load result'!$D$3)*AND(S23&gt;='Speed and Load result'!$D$6),1,0)</f>
        <v>0</v>
      </c>
      <c r="T120" s="15">
        <f>IF(($C120&gt;='Speed and Load result'!$D$3)*AND(T23&gt;='Speed and Load result'!$D$6),1,0)</f>
        <v>0</v>
      </c>
      <c r="U120" s="15">
        <f>IF(($C120&gt;='Speed and Load result'!$D$3)*AND(U23&gt;='Speed and Load result'!$D$6),1,0)</f>
        <v>0</v>
      </c>
      <c r="V120" s="15">
        <f>IF(($C120&gt;='Speed and Load result'!$D$3)*AND(V23&gt;='Speed and Load result'!$D$6),1,0)</f>
        <v>0</v>
      </c>
      <c r="W120" s="15">
        <f>IF(($C120&gt;='Speed and Load result'!$D$3)*AND(W23&gt;='Speed and Load result'!$D$6),1,0)</f>
        <v>0</v>
      </c>
      <c r="X120" s="15">
        <f>IF(($C120&gt;='Speed and Load result'!$D$3)*AND(X23&gt;='Speed and Load result'!$D$6),1,0)</f>
        <v>0</v>
      </c>
      <c r="Y120" s="15">
        <f>IF(($C120&gt;='Speed and Load result'!$D$3)*AND(Y23&gt;='Speed and Load result'!$D$6),1,0)</f>
        <v>0</v>
      </c>
      <c r="Z120" s="15">
        <f>IF(($C120&gt;='Speed and Load result'!$D$3)*AND(Z23&gt;='Speed and Load result'!$D$6),1,0)</f>
        <v>0</v>
      </c>
      <c r="AA120" s="15">
        <f>IF(($C120&gt;='Speed and Load result'!$D$3)*AND(AA23&gt;='Speed and Load result'!$D$6),1,0)</f>
        <v>0</v>
      </c>
      <c r="AB120" s="15">
        <f>IF(($C120&gt;='Speed and Load result'!$D$3)*AND(AB23&gt;='Speed and Load result'!$D$6),1,0)</f>
        <v>0</v>
      </c>
      <c r="AC120" s="15">
        <f>IF(($C120&gt;='Speed and Load result'!$D$3)*AND(AC23&gt;='Speed and Load result'!$D$6),1,0)</f>
        <v>0</v>
      </c>
      <c r="AD120" s="15">
        <f>IF(($C120&gt;='Speed and Load result'!$D$3)*AND(AD23&gt;='Speed and Load result'!$D$6),1,0)</f>
        <v>0</v>
      </c>
      <c r="AE120" s="15">
        <f>IF(($C120&gt;='Speed and Load result'!$D$3)*AND(AE23&gt;='Speed and Load result'!$D$6),1,0)</f>
        <v>0</v>
      </c>
      <c r="AF120" s="15">
        <f>IF(($C120&gt;='Speed and Load result'!$D$3)*AND(AF23&gt;='Speed and Load result'!$D$6),1,0)</f>
        <v>0</v>
      </c>
      <c r="AG120" s="15">
        <f>IF(($C120&gt;='Speed and Load result'!$D$3)*AND(AG23&gt;='Speed and Load result'!$D$6),1,0)</f>
        <v>0</v>
      </c>
      <c r="AH120" s="15">
        <f>IF(($C120&gt;='Speed and Load result'!$D$3)*AND(AH23&gt;='Speed and Load result'!$D$6),1,0)</f>
        <v>0</v>
      </c>
      <c r="AI120" s="15">
        <f>IF(($C120&gt;='Speed and Load result'!$D$3)*AND(AI23&gt;='Speed and Load result'!$D$6),1,0)</f>
        <v>0</v>
      </c>
      <c r="AJ120" s="15">
        <f>IF(($C120&gt;='Speed and Load result'!$D$3)*AND(AJ23&gt;='Speed and Load result'!$D$6),1,0)</f>
        <v>0</v>
      </c>
      <c r="AK120" s="15">
        <f>IF(($C120&gt;='Speed and Load result'!$D$3)*AND(AK23&gt;='Speed and Load result'!$D$6),1,0)</f>
        <v>0</v>
      </c>
      <c r="AL120" s="15">
        <f>IF(($C120&gt;='Speed and Load result'!$D$3)*AND(AL23&gt;='Speed and Load result'!$D$6),1,0)</f>
        <v>0</v>
      </c>
      <c r="AM120" s="15">
        <f>IF(($C120&gt;='Speed and Load result'!$D$3)*AND(AM23&gt;='Speed and Load result'!$D$6),1,0)</f>
        <v>0</v>
      </c>
      <c r="AN120" s="15">
        <f>IF(($C120&gt;='Speed and Load result'!$D$3)*AND(AN23&gt;='Speed and Load result'!$D$6),1,0)</f>
        <v>0</v>
      </c>
      <c r="AO120" s="15">
        <f>IF(($C120&gt;='Speed and Load result'!$D$3)*AND(AO23&gt;='Speed and Load result'!$D$6),1,0)</f>
        <v>0</v>
      </c>
      <c r="AP120" s="15">
        <f>IF(($C120&gt;='Speed and Load result'!$D$3)*AND(AP23&gt;='Speed and Load result'!$D$6),1,0)</f>
        <v>0</v>
      </c>
      <c r="AQ120" s="15">
        <f>IF(($C120&gt;='Speed and Load result'!$D$3)*AND(AQ23&gt;='Speed and Load result'!$D$6),1,0)</f>
        <v>0</v>
      </c>
      <c r="AR120" s="15">
        <f>IF(($C120&gt;='Speed and Load result'!$D$3)*AND(AR23&gt;='Speed and Load result'!$D$6),1,0)</f>
        <v>0</v>
      </c>
      <c r="AS120" s="15">
        <f>IF(($C120&gt;='Speed and Load result'!$D$3)*AND(AS23&gt;='Speed and Load result'!$D$6),1,0)</f>
        <v>0</v>
      </c>
      <c r="AT120" s="15">
        <f>IF(($C120&gt;='Speed and Load result'!$D$3)*AND(AT23&gt;='Speed and Load result'!$D$6),1,0)</f>
        <v>0</v>
      </c>
      <c r="AU120" s="15">
        <f>IF(($C120&gt;='Speed and Load result'!$D$3)*AND(AU23&gt;='Speed and Load result'!$D$6),1,0)</f>
        <v>0</v>
      </c>
      <c r="AV120" s="15">
        <f>IF(($C120&gt;='Speed and Load result'!$D$3)*AND(AV23&gt;='Speed and Load result'!$D$6),1,0)</f>
        <v>0</v>
      </c>
      <c r="AW120" s="15">
        <f>IF(($C120&gt;='Speed and Load result'!$D$3)*AND(AW23&gt;='Speed and Load result'!$D$6),1,0)</f>
        <v>0</v>
      </c>
      <c r="AX120" s="15">
        <f>IF(($C120&gt;='Speed and Load result'!$D$3)*AND(AX23&gt;='Speed and Load result'!$D$6),1,0)</f>
        <v>0</v>
      </c>
      <c r="AY120" s="15">
        <f>IF(($C120&gt;='Speed and Load result'!$D$3)*AND(AY23&gt;='Speed and Load result'!$D$6),1,0)</f>
        <v>0</v>
      </c>
      <c r="AZ120" s="15">
        <f>IF(($C120&gt;='Speed and Load result'!$D$3)*AND(AZ23&gt;='Speed and Load result'!$D$6),1,0)</f>
        <v>0</v>
      </c>
      <c r="BA120" s="15">
        <f>IF(($C120&gt;='Speed and Load result'!$D$3)*AND(BA23&gt;='Speed and Load result'!$D$6),1,0)</f>
        <v>0</v>
      </c>
      <c r="BB120" s="15">
        <f>IF(($C120&gt;='Speed and Load result'!$D$3)*AND(BB23&gt;='Speed and Load result'!$D$6),1,0)</f>
        <v>0</v>
      </c>
      <c r="BC120" s="15">
        <f>IF(($C120&gt;='Speed and Load result'!$D$3)*AND(BC23&gt;='Speed and Load result'!$D$6),1,0)</f>
        <v>0</v>
      </c>
      <c r="BD120" s="15">
        <f>IF(($C120&gt;='Speed and Load result'!$D$3)*AND(BD23&gt;='Speed and Load result'!$D$6),1,0)</f>
        <v>0</v>
      </c>
      <c r="BE120" s="15">
        <f>IF(($C120&gt;='Speed and Load result'!$D$3)*AND(BE23&gt;='Speed and Load result'!$D$6),1,0)</f>
        <v>0</v>
      </c>
      <c r="BF120" s="15">
        <f>IF(($C120&gt;='Speed and Load result'!$D$3)*AND(BF23&gt;='Speed and Load result'!$D$6),1,0)</f>
        <v>0</v>
      </c>
      <c r="BG120" s="15">
        <f>IF(($C120&gt;='Speed and Load result'!$D$3)*AND(BG23&gt;='Speed and Load result'!$D$6),1,0)</f>
        <v>0</v>
      </c>
      <c r="BH120" s="15">
        <f>IF(($C120&gt;='Speed and Load result'!$D$3)*AND(BH23&gt;='Speed and Load result'!$D$6),1,0)</f>
        <v>0</v>
      </c>
      <c r="BI120" s="15">
        <f>IF(($C120&gt;='Speed and Load result'!$D$3)*AND(BI23&gt;='Speed and Load result'!$D$6),1,0)</f>
        <v>0</v>
      </c>
      <c r="BJ120" s="15">
        <f>IF(($C120&gt;='Speed and Load result'!$D$3)*AND(BJ23&gt;='Speed and Load result'!$D$6),1,0)</f>
        <v>0</v>
      </c>
      <c r="BK120" s="15">
        <f>IF(($C120&gt;='Speed and Load result'!$D$3)*AND(BK23&gt;='Speed and Load result'!$D$6),1,0)</f>
        <v>0</v>
      </c>
      <c r="BL120" s="15">
        <f>IF(($C120&gt;='Speed and Load result'!$D$3)*AND(BL23&gt;='Speed and Load result'!$D$6),1,0)</f>
        <v>0</v>
      </c>
      <c r="BM120" s="15">
        <f>IF(($C120&gt;='Speed and Load result'!$D$3)*AND(BM23&gt;='Speed and Load result'!$D$6),1,0)</f>
        <v>0</v>
      </c>
      <c r="BN120" s="15">
        <f>IF(($C120&gt;='Speed and Load result'!$D$3)*AND(BN23&gt;='Speed and Load result'!$D$6),1,0)</f>
        <v>0</v>
      </c>
      <c r="BO120" s="15">
        <f>IF(($C120&gt;='Speed and Load result'!$D$3)*AND(BO23&gt;='Speed and Load result'!$D$6),1,0)</f>
        <v>0</v>
      </c>
    </row>
    <row r="121" spans="2:67" hidden="1">
      <c r="B121" s="106"/>
      <c r="C121" s="15">
        <f t="shared" si="25"/>
        <v>100</v>
      </c>
      <c r="D121" s="9" t="s">
        <v>209</v>
      </c>
      <c r="E121" s="15">
        <f>IF(($C121&gt;='Speed and Load result'!$D$3)*AND(E24&gt;='Speed and Load result'!$D$6),1,0)</f>
        <v>0</v>
      </c>
      <c r="F121" s="15">
        <f>IF(($C121&gt;='Speed and Load result'!$D$3)*AND(F24&gt;='Speed and Load result'!$D$6),1,0)</f>
        <v>0</v>
      </c>
      <c r="G121" s="15">
        <f>IF(($C121&gt;='Speed and Load result'!$D$3)*AND(G24&gt;='Speed and Load result'!$D$6),1,0)</f>
        <v>0</v>
      </c>
      <c r="H121" s="15">
        <f>IF(($C121&gt;='Speed and Load result'!$D$3)*AND(H24&gt;='Speed and Load result'!$D$6),1,0)</f>
        <v>0</v>
      </c>
      <c r="I121" s="15">
        <f>IF(($C121&gt;='Speed and Load result'!$D$3)*AND(I24&gt;='Speed and Load result'!$D$6),1,0)</f>
        <v>0</v>
      </c>
      <c r="J121" s="15">
        <f>IF(($C121&gt;='Speed and Load result'!$D$3)*AND(J24&gt;='Speed and Load result'!$D$6),1,0)</f>
        <v>0</v>
      </c>
      <c r="K121" s="15">
        <f>IF(($C121&gt;='Speed and Load result'!$D$3)*AND(K24&gt;='Speed and Load result'!$D$6),1,0)</f>
        <v>0</v>
      </c>
      <c r="L121" s="15">
        <f>IF(($C121&gt;='Speed and Load result'!$D$3)*AND(L24&gt;='Speed and Load result'!$D$6),1,0)</f>
        <v>0</v>
      </c>
      <c r="M121" s="15">
        <f>IF(($C121&gt;='Speed and Load result'!$D$3)*AND(M24&gt;='Speed and Load result'!$D$6),1,0)</f>
        <v>0</v>
      </c>
      <c r="N121" s="15">
        <f>IF(($C121&gt;='Speed and Load result'!$D$3)*AND(N24&gt;='Speed and Load result'!$D$6),1,0)</f>
        <v>0</v>
      </c>
      <c r="O121" s="15">
        <f>IF(($C121&gt;='Speed and Load result'!$D$3)*AND(O24&gt;='Speed and Load result'!$D$6),1,0)</f>
        <v>0</v>
      </c>
      <c r="P121" s="15">
        <f>IF(($C121&gt;='Speed and Load result'!$D$3)*AND(P24&gt;='Speed and Load result'!$D$6),1,0)</f>
        <v>0</v>
      </c>
      <c r="Q121" s="15">
        <f>IF(($C121&gt;='Speed and Load result'!$D$3)*AND(Q24&gt;='Speed and Load result'!$D$6),1,0)</f>
        <v>0</v>
      </c>
      <c r="R121" s="15">
        <f>IF(($C121&gt;='Speed and Load result'!$D$3)*AND(R24&gt;='Speed and Load result'!$D$6),1,0)</f>
        <v>0</v>
      </c>
      <c r="S121" s="15">
        <f>IF(($C121&gt;='Speed and Load result'!$D$3)*AND(S24&gt;='Speed and Load result'!$D$6),1,0)</f>
        <v>0</v>
      </c>
      <c r="T121" s="15">
        <f>IF(($C121&gt;='Speed and Load result'!$D$3)*AND(T24&gt;='Speed and Load result'!$D$6),1,0)</f>
        <v>0</v>
      </c>
      <c r="U121" s="15">
        <f>IF(($C121&gt;='Speed and Load result'!$D$3)*AND(U24&gt;='Speed and Load result'!$D$6),1,0)</f>
        <v>0</v>
      </c>
      <c r="V121" s="15">
        <f>IF(($C121&gt;='Speed and Load result'!$D$3)*AND(V24&gt;='Speed and Load result'!$D$6),1,0)</f>
        <v>0</v>
      </c>
      <c r="W121" s="15">
        <f>IF(($C121&gt;='Speed and Load result'!$D$3)*AND(W24&gt;='Speed and Load result'!$D$6),1,0)</f>
        <v>0</v>
      </c>
      <c r="X121" s="15">
        <f>IF(($C121&gt;='Speed and Load result'!$D$3)*AND(X24&gt;='Speed and Load result'!$D$6),1,0)</f>
        <v>0</v>
      </c>
      <c r="Y121" s="15">
        <f>IF(($C121&gt;='Speed and Load result'!$D$3)*AND(Y24&gt;='Speed and Load result'!$D$6),1,0)</f>
        <v>0</v>
      </c>
      <c r="Z121" s="15">
        <f>IF(($C121&gt;='Speed and Load result'!$D$3)*AND(Z24&gt;='Speed and Load result'!$D$6),1,0)</f>
        <v>0</v>
      </c>
      <c r="AA121" s="15">
        <f>IF(($C121&gt;='Speed and Load result'!$D$3)*AND(AA24&gt;='Speed and Load result'!$D$6),1,0)</f>
        <v>0</v>
      </c>
      <c r="AB121" s="15">
        <f>IF(($C121&gt;='Speed and Load result'!$D$3)*AND(AB24&gt;='Speed and Load result'!$D$6),1,0)</f>
        <v>0</v>
      </c>
      <c r="AC121" s="15">
        <f>IF(($C121&gt;='Speed and Load result'!$D$3)*AND(AC24&gt;='Speed and Load result'!$D$6),1,0)</f>
        <v>0</v>
      </c>
      <c r="AD121" s="15">
        <f>IF(($C121&gt;='Speed and Load result'!$D$3)*AND(AD24&gt;='Speed and Load result'!$D$6),1,0)</f>
        <v>0</v>
      </c>
      <c r="AE121" s="15">
        <f>IF(($C121&gt;='Speed and Load result'!$D$3)*AND(AE24&gt;='Speed and Load result'!$D$6),1,0)</f>
        <v>0</v>
      </c>
      <c r="AF121" s="15">
        <f>IF(($C121&gt;='Speed and Load result'!$D$3)*AND(AF24&gt;='Speed and Load result'!$D$6),1,0)</f>
        <v>0</v>
      </c>
      <c r="AG121" s="15">
        <f>IF(($C121&gt;='Speed and Load result'!$D$3)*AND(AG24&gt;='Speed and Load result'!$D$6),1,0)</f>
        <v>0</v>
      </c>
      <c r="AH121" s="15">
        <f>IF(($C121&gt;='Speed and Load result'!$D$3)*AND(AH24&gt;='Speed and Load result'!$D$6),1,0)</f>
        <v>0</v>
      </c>
      <c r="AI121" s="15">
        <f>IF(($C121&gt;='Speed and Load result'!$D$3)*AND(AI24&gt;='Speed and Load result'!$D$6),1,0)</f>
        <v>0</v>
      </c>
      <c r="AJ121" s="15">
        <f>IF(($C121&gt;='Speed and Load result'!$D$3)*AND(AJ24&gt;='Speed and Load result'!$D$6),1,0)</f>
        <v>0</v>
      </c>
      <c r="AK121" s="15">
        <f>IF(($C121&gt;='Speed and Load result'!$D$3)*AND(AK24&gt;='Speed and Load result'!$D$6),1,0)</f>
        <v>0</v>
      </c>
      <c r="AL121" s="15">
        <f>IF(($C121&gt;='Speed and Load result'!$D$3)*AND(AL24&gt;='Speed and Load result'!$D$6),1,0)</f>
        <v>0</v>
      </c>
      <c r="AM121" s="15">
        <f>IF(($C121&gt;='Speed and Load result'!$D$3)*AND(AM24&gt;='Speed and Load result'!$D$6),1,0)</f>
        <v>0</v>
      </c>
      <c r="AN121" s="15">
        <f>IF(($C121&gt;='Speed and Load result'!$D$3)*AND(AN24&gt;='Speed and Load result'!$D$6),1,0)</f>
        <v>0</v>
      </c>
      <c r="AO121" s="15">
        <f>IF(($C121&gt;='Speed and Load result'!$D$3)*AND(AO24&gt;='Speed and Load result'!$D$6),1,0)</f>
        <v>0</v>
      </c>
      <c r="AP121" s="15">
        <f>IF(($C121&gt;='Speed and Load result'!$D$3)*AND(AP24&gt;='Speed and Load result'!$D$6),1,0)</f>
        <v>0</v>
      </c>
      <c r="AQ121" s="15">
        <f>IF(($C121&gt;='Speed and Load result'!$D$3)*AND(AQ24&gt;='Speed and Load result'!$D$6),1,0)</f>
        <v>0</v>
      </c>
      <c r="AR121" s="15">
        <f>IF(($C121&gt;='Speed and Load result'!$D$3)*AND(AR24&gt;='Speed and Load result'!$D$6),1,0)</f>
        <v>0</v>
      </c>
      <c r="AS121" s="15">
        <f>IF(($C121&gt;='Speed and Load result'!$D$3)*AND(AS24&gt;='Speed and Load result'!$D$6),1,0)</f>
        <v>0</v>
      </c>
      <c r="AT121" s="15">
        <f>IF(($C121&gt;='Speed and Load result'!$D$3)*AND(AT24&gt;='Speed and Load result'!$D$6),1,0)</f>
        <v>0</v>
      </c>
      <c r="AU121" s="15">
        <f>IF(($C121&gt;='Speed and Load result'!$D$3)*AND(AU24&gt;='Speed and Load result'!$D$6),1,0)</f>
        <v>0</v>
      </c>
      <c r="AV121" s="15">
        <f>IF(($C121&gt;='Speed and Load result'!$D$3)*AND(AV24&gt;='Speed and Load result'!$D$6),1,0)</f>
        <v>0</v>
      </c>
      <c r="AW121" s="15">
        <f>IF(($C121&gt;='Speed and Load result'!$D$3)*AND(AW24&gt;='Speed and Load result'!$D$6),1,0)</f>
        <v>0</v>
      </c>
      <c r="AX121" s="15">
        <f>IF(($C121&gt;='Speed and Load result'!$D$3)*AND(AX24&gt;='Speed and Load result'!$D$6),1,0)</f>
        <v>0</v>
      </c>
      <c r="AY121" s="15">
        <f>IF(($C121&gt;='Speed and Load result'!$D$3)*AND(AY24&gt;='Speed and Load result'!$D$6),1,0)</f>
        <v>0</v>
      </c>
      <c r="AZ121" s="15">
        <f>IF(($C121&gt;='Speed and Load result'!$D$3)*AND(AZ24&gt;='Speed and Load result'!$D$6),1,0)</f>
        <v>0</v>
      </c>
      <c r="BA121" s="15">
        <f>IF(($C121&gt;='Speed and Load result'!$D$3)*AND(BA24&gt;='Speed and Load result'!$D$6),1,0)</f>
        <v>0</v>
      </c>
      <c r="BB121" s="15">
        <f>IF(($C121&gt;='Speed and Load result'!$D$3)*AND(BB24&gt;='Speed and Load result'!$D$6),1,0)</f>
        <v>0</v>
      </c>
      <c r="BC121" s="15">
        <f>IF(($C121&gt;='Speed and Load result'!$D$3)*AND(BC24&gt;='Speed and Load result'!$D$6),1,0)</f>
        <v>0</v>
      </c>
      <c r="BD121" s="15">
        <f>IF(($C121&gt;='Speed and Load result'!$D$3)*AND(BD24&gt;='Speed and Load result'!$D$6),1,0)</f>
        <v>0</v>
      </c>
      <c r="BE121" s="15">
        <f>IF(($C121&gt;='Speed and Load result'!$D$3)*AND(BE24&gt;='Speed and Load result'!$D$6),1,0)</f>
        <v>0</v>
      </c>
      <c r="BF121" s="15">
        <f>IF(($C121&gt;='Speed and Load result'!$D$3)*AND(BF24&gt;='Speed and Load result'!$D$6),1,0)</f>
        <v>0</v>
      </c>
      <c r="BG121" s="15">
        <f>IF(($C121&gt;='Speed and Load result'!$D$3)*AND(BG24&gt;='Speed and Load result'!$D$6),1,0)</f>
        <v>0</v>
      </c>
      <c r="BH121" s="15">
        <f>IF(($C121&gt;='Speed and Load result'!$D$3)*AND(BH24&gt;='Speed and Load result'!$D$6),1,0)</f>
        <v>0</v>
      </c>
      <c r="BI121" s="15">
        <f>IF(($C121&gt;='Speed and Load result'!$D$3)*AND(BI24&gt;='Speed and Load result'!$D$6),1,0)</f>
        <v>0</v>
      </c>
      <c r="BJ121" s="15">
        <f>IF(($C121&gt;='Speed and Load result'!$D$3)*AND(BJ24&gt;='Speed and Load result'!$D$6),1,0)</f>
        <v>0</v>
      </c>
      <c r="BK121" s="15">
        <f>IF(($C121&gt;='Speed and Load result'!$D$3)*AND(BK24&gt;='Speed and Load result'!$D$6),1,0)</f>
        <v>0</v>
      </c>
      <c r="BL121" s="15">
        <f>IF(($C121&gt;='Speed and Load result'!$D$3)*AND(BL24&gt;='Speed and Load result'!$D$6),1,0)</f>
        <v>0</v>
      </c>
      <c r="BM121" s="15">
        <f>IF(($C121&gt;='Speed and Load result'!$D$3)*AND(BM24&gt;='Speed and Load result'!$D$6),1,0)</f>
        <v>0</v>
      </c>
      <c r="BN121" s="15">
        <f>IF(($C121&gt;='Speed and Load result'!$D$3)*AND(BN24&gt;='Speed and Load result'!$D$6),1,0)</f>
        <v>0</v>
      </c>
      <c r="BO121" s="15">
        <f>IF(($C121&gt;='Speed and Load result'!$D$3)*AND(BO24&gt;='Speed and Load result'!$D$6),1,0)</f>
        <v>0</v>
      </c>
    </row>
    <row r="122" spans="2:67" hidden="1">
      <c r="B122" s="106"/>
      <c r="C122" s="15">
        <f t="shared" si="25"/>
        <v>110</v>
      </c>
      <c r="D122" s="9" t="s">
        <v>209</v>
      </c>
      <c r="E122" s="15">
        <f>IF(($C122&gt;='Speed and Load result'!$D$3)*AND(E25&gt;='Speed and Load result'!$D$6),1,0)</f>
        <v>0</v>
      </c>
      <c r="F122" s="15">
        <f>IF(($C122&gt;='Speed and Load result'!$D$3)*AND(F25&gt;='Speed and Load result'!$D$6),1,0)</f>
        <v>0</v>
      </c>
      <c r="G122" s="15">
        <f>IF(($C122&gt;='Speed and Load result'!$D$3)*AND(G25&gt;='Speed and Load result'!$D$6),1,0)</f>
        <v>0</v>
      </c>
      <c r="H122" s="15">
        <f>IF(($C122&gt;='Speed and Load result'!$D$3)*AND(H25&gt;='Speed and Load result'!$D$6),1,0)</f>
        <v>0</v>
      </c>
      <c r="I122" s="15">
        <f>IF(($C122&gt;='Speed and Load result'!$D$3)*AND(I25&gt;='Speed and Load result'!$D$6),1,0)</f>
        <v>0</v>
      </c>
      <c r="J122" s="15">
        <f>IF(($C122&gt;='Speed and Load result'!$D$3)*AND(J25&gt;='Speed and Load result'!$D$6),1,0)</f>
        <v>0</v>
      </c>
      <c r="K122" s="15">
        <f>IF(($C122&gt;='Speed and Load result'!$D$3)*AND(K25&gt;='Speed and Load result'!$D$6),1,0)</f>
        <v>0</v>
      </c>
      <c r="L122" s="15">
        <f>IF(($C122&gt;='Speed and Load result'!$D$3)*AND(L25&gt;='Speed and Load result'!$D$6),1,0)</f>
        <v>0</v>
      </c>
      <c r="M122" s="15">
        <f>IF(($C122&gt;='Speed and Load result'!$D$3)*AND(M25&gt;='Speed and Load result'!$D$6),1,0)</f>
        <v>0</v>
      </c>
      <c r="N122" s="15">
        <f>IF(($C122&gt;='Speed and Load result'!$D$3)*AND(N25&gt;='Speed and Load result'!$D$6),1,0)</f>
        <v>0</v>
      </c>
      <c r="O122" s="15">
        <f>IF(($C122&gt;='Speed and Load result'!$D$3)*AND(O25&gt;='Speed and Load result'!$D$6),1,0)</f>
        <v>0</v>
      </c>
      <c r="P122" s="15">
        <f>IF(($C122&gt;='Speed and Load result'!$D$3)*AND(P25&gt;='Speed and Load result'!$D$6),1,0)</f>
        <v>0</v>
      </c>
      <c r="Q122" s="15">
        <f>IF(($C122&gt;='Speed and Load result'!$D$3)*AND(Q25&gt;='Speed and Load result'!$D$6),1,0)</f>
        <v>0</v>
      </c>
      <c r="R122" s="15">
        <f>IF(($C122&gt;='Speed and Load result'!$D$3)*AND(R25&gt;='Speed and Load result'!$D$6),1,0)</f>
        <v>0</v>
      </c>
      <c r="S122" s="15">
        <f>IF(($C122&gt;='Speed and Load result'!$D$3)*AND(S25&gt;='Speed and Load result'!$D$6),1,0)</f>
        <v>0</v>
      </c>
      <c r="T122" s="15">
        <f>IF(($C122&gt;='Speed and Load result'!$D$3)*AND(T25&gt;='Speed and Load result'!$D$6),1,0)</f>
        <v>0</v>
      </c>
      <c r="U122" s="15">
        <f>IF(($C122&gt;='Speed and Load result'!$D$3)*AND(U25&gt;='Speed and Load result'!$D$6),1,0)</f>
        <v>0</v>
      </c>
      <c r="V122" s="15">
        <f>IF(($C122&gt;='Speed and Load result'!$D$3)*AND(V25&gt;='Speed and Load result'!$D$6),1,0)</f>
        <v>0</v>
      </c>
      <c r="W122" s="15">
        <f>IF(($C122&gt;='Speed and Load result'!$D$3)*AND(W25&gt;='Speed and Load result'!$D$6),1,0)</f>
        <v>0</v>
      </c>
      <c r="X122" s="15">
        <f>IF(($C122&gt;='Speed and Load result'!$D$3)*AND(X25&gt;='Speed and Load result'!$D$6),1,0)</f>
        <v>0</v>
      </c>
      <c r="Y122" s="15">
        <f>IF(($C122&gt;='Speed and Load result'!$D$3)*AND(Y25&gt;='Speed and Load result'!$D$6),1,0)</f>
        <v>0</v>
      </c>
      <c r="Z122" s="15">
        <f>IF(($C122&gt;='Speed and Load result'!$D$3)*AND(Z25&gt;='Speed and Load result'!$D$6),1,0)</f>
        <v>0</v>
      </c>
      <c r="AA122" s="15">
        <f>IF(($C122&gt;='Speed and Load result'!$D$3)*AND(AA25&gt;='Speed and Load result'!$D$6),1,0)</f>
        <v>0</v>
      </c>
      <c r="AB122" s="15">
        <f>IF(($C122&gt;='Speed and Load result'!$D$3)*AND(AB25&gt;='Speed and Load result'!$D$6),1,0)</f>
        <v>0</v>
      </c>
      <c r="AC122" s="15">
        <f>IF(($C122&gt;='Speed and Load result'!$D$3)*AND(AC25&gt;='Speed and Load result'!$D$6),1,0)</f>
        <v>0</v>
      </c>
      <c r="AD122" s="15">
        <f>IF(($C122&gt;='Speed and Load result'!$D$3)*AND(AD25&gt;='Speed and Load result'!$D$6),1,0)</f>
        <v>0</v>
      </c>
      <c r="AE122" s="15">
        <f>IF(($C122&gt;='Speed and Load result'!$D$3)*AND(AE25&gt;='Speed and Load result'!$D$6),1,0)</f>
        <v>0</v>
      </c>
      <c r="AF122" s="15">
        <f>IF(($C122&gt;='Speed and Load result'!$D$3)*AND(AF25&gt;='Speed and Load result'!$D$6),1,0)</f>
        <v>0</v>
      </c>
      <c r="AG122" s="15">
        <f>IF(($C122&gt;='Speed and Load result'!$D$3)*AND(AG25&gt;='Speed and Load result'!$D$6),1,0)</f>
        <v>0</v>
      </c>
      <c r="AH122" s="15">
        <f>IF(($C122&gt;='Speed and Load result'!$D$3)*AND(AH25&gt;='Speed and Load result'!$D$6),1,0)</f>
        <v>0</v>
      </c>
      <c r="AI122" s="15">
        <f>IF(($C122&gt;='Speed and Load result'!$D$3)*AND(AI25&gt;='Speed and Load result'!$D$6),1,0)</f>
        <v>0</v>
      </c>
      <c r="AJ122" s="15">
        <f>IF(($C122&gt;='Speed and Load result'!$D$3)*AND(AJ25&gt;='Speed and Load result'!$D$6),1,0)</f>
        <v>0</v>
      </c>
      <c r="AK122" s="15">
        <f>IF(($C122&gt;='Speed and Load result'!$D$3)*AND(AK25&gt;='Speed and Load result'!$D$6),1,0)</f>
        <v>0</v>
      </c>
      <c r="AL122" s="15">
        <f>IF(($C122&gt;='Speed and Load result'!$D$3)*AND(AL25&gt;='Speed and Load result'!$D$6),1,0)</f>
        <v>0</v>
      </c>
      <c r="AM122" s="15">
        <f>IF(($C122&gt;='Speed and Load result'!$D$3)*AND(AM25&gt;='Speed and Load result'!$D$6),1,0)</f>
        <v>0</v>
      </c>
      <c r="AN122" s="15">
        <f>IF(($C122&gt;='Speed and Load result'!$D$3)*AND(AN25&gt;='Speed and Load result'!$D$6),1,0)</f>
        <v>0</v>
      </c>
      <c r="AO122" s="15">
        <f>IF(($C122&gt;='Speed and Load result'!$D$3)*AND(AO25&gt;='Speed and Load result'!$D$6),1,0)</f>
        <v>0</v>
      </c>
      <c r="AP122" s="15">
        <f>IF(($C122&gt;='Speed and Load result'!$D$3)*AND(AP25&gt;='Speed and Load result'!$D$6),1,0)</f>
        <v>0</v>
      </c>
      <c r="AQ122" s="15">
        <f>IF(($C122&gt;='Speed and Load result'!$D$3)*AND(AQ25&gt;='Speed and Load result'!$D$6),1,0)</f>
        <v>0</v>
      </c>
      <c r="AR122" s="15">
        <f>IF(($C122&gt;='Speed and Load result'!$D$3)*AND(AR25&gt;='Speed and Load result'!$D$6),1,0)</f>
        <v>0</v>
      </c>
      <c r="AS122" s="15">
        <f>IF(($C122&gt;='Speed and Load result'!$D$3)*AND(AS25&gt;='Speed and Load result'!$D$6),1,0)</f>
        <v>0</v>
      </c>
      <c r="AT122" s="15">
        <f>IF(($C122&gt;='Speed and Load result'!$D$3)*AND(AT25&gt;='Speed and Load result'!$D$6),1,0)</f>
        <v>0</v>
      </c>
      <c r="AU122" s="15">
        <f>IF(($C122&gt;='Speed and Load result'!$D$3)*AND(AU25&gt;='Speed and Load result'!$D$6),1,0)</f>
        <v>0</v>
      </c>
      <c r="AV122" s="15">
        <f>IF(($C122&gt;='Speed and Load result'!$D$3)*AND(AV25&gt;='Speed and Load result'!$D$6),1,0)</f>
        <v>0</v>
      </c>
      <c r="AW122" s="15">
        <f>IF(($C122&gt;='Speed and Load result'!$D$3)*AND(AW25&gt;='Speed and Load result'!$D$6),1,0)</f>
        <v>0</v>
      </c>
      <c r="AX122" s="15">
        <f>IF(($C122&gt;='Speed and Load result'!$D$3)*AND(AX25&gt;='Speed and Load result'!$D$6),1,0)</f>
        <v>0</v>
      </c>
      <c r="AY122" s="15">
        <f>IF(($C122&gt;='Speed and Load result'!$D$3)*AND(AY25&gt;='Speed and Load result'!$D$6),1,0)</f>
        <v>0</v>
      </c>
      <c r="AZ122" s="15">
        <f>IF(($C122&gt;='Speed and Load result'!$D$3)*AND(AZ25&gt;='Speed and Load result'!$D$6),1,0)</f>
        <v>0</v>
      </c>
      <c r="BA122" s="15">
        <f>IF(($C122&gt;='Speed and Load result'!$D$3)*AND(BA25&gt;='Speed and Load result'!$D$6),1,0)</f>
        <v>0</v>
      </c>
      <c r="BB122" s="15">
        <f>IF(($C122&gt;='Speed and Load result'!$D$3)*AND(BB25&gt;='Speed and Load result'!$D$6),1,0)</f>
        <v>0</v>
      </c>
      <c r="BC122" s="15">
        <f>IF(($C122&gt;='Speed and Load result'!$D$3)*AND(BC25&gt;='Speed and Load result'!$D$6),1,0)</f>
        <v>0</v>
      </c>
      <c r="BD122" s="15">
        <f>IF(($C122&gt;='Speed and Load result'!$D$3)*AND(BD25&gt;='Speed and Load result'!$D$6),1,0)</f>
        <v>0</v>
      </c>
      <c r="BE122" s="15">
        <f>IF(($C122&gt;='Speed and Load result'!$D$3)*AND(BE25&gt;='Speed and Load result'!$D$6),1,0)</f>
        <v>0</v>
      </c>
      <c r="BF122" s="15">
        <f>IF(($C122&gt;='Speed and Load result'!$D$3)*AND(BF25&gt;='Speed and Load result'!$D$6),1,0)</f>
        <v>0</v>
      </c>
      <c r="BG122" s="15">
        <f>IF(($C122&gt;='Speed and Load result'!$D$3)*AND(BG25&gt;='Speed and Load result'!$D$6),1,0)</f>
        <v>0</v>
      </c>
      <c r="BH122" s="15">
        <f>IF(($C122&gt;='Speed and Load result'!$D$3)*AND(BH25&gt;='Speed and Load result'!$D$6),1,0)</f>
        <v>0</v>
      </c>
      <c r="BI122" s="15">
        <f>IF(($C122&gt;='Speed and Load result'!$D$3)*AND(BI25&gt;='Speed and Load result'!$D$6),1,0)</f>
        <v>0</v>
      </c>
      <c r="BJ122" s="15">
        <f>IF(($C122&gt;='Speed and Load result'!$D$3)*AND(BJ25&gt;='Speed and Load result'!$D$6),1,0)</f>
        <v>0</v>
      </c>
      <c r="BK122" s="15">
        <f>IF(($C122&gt;='Speed and Load result'!$D$3)*AND(BK25&gt;='Speed and Load result'!$D$6),1,0)</f>
        <v>0</v>
      </c>
      <c r="BL122" s="15">
        <f>IF(($C122&gt;='Speed and Load result'!$D$3)*AND(BL25&gt;='Speed and Load result'!$D$6),1,0)</f>
        <v>0</v>
      </c>
      <c r="BM122" s="15">
        <f>IF(($C122&gt;='Speed and Load result'!$D$3)*AND(BM25&gt;='Speed and Load result'!$D$6),1,0)</f>
        <v>0</v>
      </c>
      <c r="BN122" s="15">
        <f>IF(($C122&gt;='Speed and Load result'!$D$3)*AND(BN25&gt;='Speed and Load result'!$D$6),1,0)</f>
        <v>0</v>
      </c>
      <c r="BO122" s="15">
        <f>IF(($C122&gt;='Speed and Load result'!$D$3)*AND(BO25&gt;='Speed and Load result'!$D$6),1,0)</f>
        <v>0</v>
      </c>
    </row>
    <row r="123" spans="2:67" hidden="1">
      <c r="B123" s="106"/>
      <c r="C123" s="15">
        <f t="shared" si="25"/>
        <v>150</v>
      </c>
      <c r="D123" s="9" t="s">
        <v>209</v>
      </c>
      <c r="E123" s="15">
        <f>IF(($C123&gt;='Speed and Load result'!$D$3)*AND(E26&gt;='Speed and Load result'!$D$6),1,0)</f>
        <v>0</v>
      </c>
      <c r="F123" s="15">
        <f>IF(($C123&gt;='Speed and Load result'!$D$3)*AND(F26&gt;='Speed and Load result'!$D$6),1,0)</f>
        <v>0</v>
      </c>
      <c r="G123" s="15">
        <f>IF(($C123&gt;='Speed and Load result'!$D$3)*AND(G26&gt;='Speed and Load result'!$D$6),1,0)</f>
        <v>0</v>
      </c>
      <c r="H123" s="15">
        <f>IF(($C123&gt;='Speed and Load result'!$D$3)*AND(H26&gt;='Speed and Load result'!$D$6),1,0)</f>
        <v>0</v>
      </c>
      <c r="I123" s="15">
        <f>IF(($C123&gt;='Speed and Load result'!$D$3)*AND(I26&gt;='Speed and Load result'!$D$6),1,0)</f>
        <v>0</v>
      </c>
      <c r="J123" s="15">
        <f>IF(($C123&gt;='Speed and Load result'!$D$3)*AND(J26&gt;='Speed and Load result'!$D$6),1,0)</f>
        <v>0</v>
      </c>
      <c r="K123" s="15">
        <f>IF(($C123&gt;='Speed and Load result'!$D$3)*AND(K26&gt;='Speed and Load result'!$D$6),1,0)</f>
        <v>0</v>
      </c>
      <c r="L123" s="15">
        <f>IF(($C123&gt;='Speed and Load result'!$D$3)*AND(L26&gt;='Speed and Load result'!$D$6),1,0)</f>
        <v>0</v>
      </c>
      <c r="M123" s="15">
        <f>IF(($C123&gt;='Speed and Load result'!$D$3)*AND(M26&gt;='Speed and Load result'!$D$6),1,0)</f>
        <v>0</v>
      </c>
      <c r="N123" s="15">
        <f>IF(($C123&gt;='Speed and Load result'!$D$3)*AND(N26&gt;='Speed and Load result'!$D$6),1,0)</f>
        <v>0</v>
      </c>
      <c r="O123" s="15">
        <f>IF(($C123&gt;='Speed and Load result'!$D$3)*AND(O26&gt;='Speed and Load result'!$D$6),1,0)</f>
        <v>0</v>
      </c>
      <c r="P123" s="15">
        <f>IF(($C123&gt;='Speed and Load result'!$D$3)*AND(P26&gt;='Speed and Load result'!$D$6),1,0)</f>
        <v>0</v>
      </c>
      <c r="Q123" s="15">
        <f>IF(($C123&gt;='Speed and Load result'!$D$3)*AND(Q26&gt;='Speed and Load result'!$D$6),1,0)</f>
        <v>0</v>
      </c>
      <c r="R123" s="15">
        <f>IF(($C123&gt;='Speed and Load result'!$D$3)*AND(R26&gt;='Speed and Load result'!$D$6),1,0)</f>
        <v>0</v>
      </c>
      <c r="S123" s="15">
        <f>IF(($C123&gt;='Speed and Load result'!$D$3)*AND(S26&gt;='Speed and Load result'!$D$6),1,0)</f>
        <v>0</v>
      </c>
      <c r="T123" s="15">
        <f>IF(($C123&gt;='Speed and Load result'!$D$3)*AND(T26&gt;='Speed and Load result'!$D$6),1,0)</f>
        <v>0</v>
      </c>
      <c r="U123" s="15">
        <f>IF(($C123&gt;='Speed and Load result'!$D$3)*AND(U26&gt;='Speed and Load result'!$D$6),1,0)</f>
        <v>0</v>
      </c>
      <c r="V123" s="15">
        <f>IF(($C123&gt;='Speed and Load result'!$D$3)*AND(V26&gt;='Speed and Load result'!$D$6),1,0)</f>
        <v>0</v>
      </c>
      <c r="W123" s="15">
        <f>IF(($C123&gt;='Speed and Load result'!$D$3)*AND(W26&gt;='Speed and Load result'!$D$6),1,0)</f>
        <v>0</v>
      </c>
      <c r="X123" s="15">
        <f>IF(($C123&gt;='Speed and Load result'!$D$3)*AND(X26&gt;='Speed and Load result'!$D$6),1,0)</f>
        <v>0</v>
      </c>
      <c r="Y123" s="15">
        <f>IF(($C123&gt;='Speed and Load result'!$D$3)*AND(Y26&gt;='Speed and Load result'!$D$6),1,0)</f>
        <v>0</v>
      </c>
      <c r="Z123" s="15">
        <f>IF(($C123&gt;='Speed and Load result'!$D$3)*AND(Z26&gt;='Speed and Load result'!$D$6),1,0)</f>
        <v>0</v>
      </c>
      <c r="AA123" s="15">
        <f>IF(($C123&gt;='Speed and Load result'!$D$3)*AND(AA26&gt;='Speed and Load result'!$D$6),1,0)</f>
        <v>0</v>
      </c>
      <c r="AB123" s="15">
        <f>IF(($C123&gt;='Speed and Load result'!$D$3)*AND(AB26&gt;='Speed and Load result'!$D$6),1,0)</f>
        <v>0</v>
      </c>
      <c r="AC123" s="15">
        <f>IF(($C123&gt;='Speed and Load result'!$D$3)*AND(AC26&gt;='Speed and Load result'!$D$6),1,0)</f>
        <v>0</v>
      </c>
      <c r="AD123" s="15">
        <f>IF(($C123&gt;='Speed and Load result'!$D$3)*AND(AD26&gt;='Speed and Load result'!$D$6),1,0)</f>
        <v>0</v>
      </c>
      <c r="AE123" s="15">
        <f>IF(($C123&gt;='Speed and Load result'!$D$3)*AND(AE26&gt;='Speed and Load result'!$D$6),1,0)</f>
        <v>0</v>
      </c>
      <c r="AF123" s="15">
        <f>IF(($C123&gt;='Speed and Load result'!$D$3)*AND(AF26&gt;='Speed and Load result'!$D$6),1,0)</f>
        <v>0</v>
      </c>
      <c r="AG123" s="15">
        <f>IF(($C123&gt;='Speed and Load result'!$D$3)*AND(AG26&gt;='Speed and Load result'!$D$6),1,0)</f>
        <v>0</v>
      </c>
      <c r="AH123" s="15">
        <f>IF(($C123&gt;='Speed and Load result'!$D$3)*AND(AH26&gt;='Speed and Load result'!$D$6),1,0)</f>
        <v>0</v>
      </c>
      <c r="AI123" s="15">
        <f>IF(($C123&gt;='Speed and Load result'!$D$3)*AND(AI26&gt;='Speed and Load result'!$D$6),1,0)</f>
        <v>0</v>
      </c>
      <c r="AJ123" s="15">
        <f>IF(($C123&gt;='Speed and Load result'!$D$3)*AND(AJ26&gt;='Speed and Load result'!$D$6),1,0)</f>
        <v>0</v>
      </c>
      <c r="AK123" s="15">
        <f>IF(($C123&gt;='Speed and Load result'!$D$3)*AND(AK26&gt;='Speed and Load result'!$D$6),1,0)</f>
        <v>0</v>
      </c>
      <c r="AL123" s="15">
        <f>IF(($C123&gt;='Speed and Load result'!$D$3)*AND(AL26&gt;='Speed and Load result'!$D$6),1,0)</f>
        <v>0</v>
      </c>
      <c r="AM123" s="15">
        <f>IF(($C123&gt;='Speed and Load result'!$D$3)*AND(AM26&gt;='Speed and Load result'!$D$6),1,0)</f>
        <v>0</v>
      </c>
      <c r="AN123" s="15">
        <f>IF(($C123&gt;='Speed and Load result'!$D$3)*AND(AN26&gt;='Speed and Load result'!$D$6),1,0)</f>
        <v>0</v>
      </c>
      <c r="AO123" s="15">
        <f>IF(($C123&gt;='Speed and Load result'!$D$3)*AND(AO26&gt;='Speed and Load result'!$D$6),1,0)</f>
        <v>0</v>
      </c>
      <c r="AP123" s="15">
        <f>IF(($C123&gt;='Speed and Load result'!$D$3)*AND(AP26&gt;='Speed and Load result'!$D$6),1,0)</f>
        <v>0</v>
      </c>
      <c r="AQ123" s="15">
        <f>IF(($C123&gt;='Speed and Load result'!$D$3)*AND(AQ26&gt;='Speed and Load result'!$D$6),1,0)</f>
        <v>0</v>
      </c>
      <c r="AR123" s="15">
        <f>IF(($C123&gt;='Speed and Load result'!$D$3)*AND(AR26&gt;='Speed and Load result'!$D$6),1,0)</f>
        <v>0</v>
      </c>
      <c r="AS123" s="15">
        <f>IF(($C123&gt;='Speed and Load result'!$D$3)*AND(AS26&gt;='Speed and Load result'!$D$6),1,0)</f>
        <v>0</v>
      </c>
      <c r="AT123" s="15">
        <f>IF(($C123&gt;='Speed and Load result'!$D$3)*AND(AT26&gt;='Speed and Load result'!$D$6),1,0)</f>
        <v>0</v>
      </c>
      <c r="AU123" s="15">
        <f>IF(($C123&gt;='Speed and Load result'!$D$3)*AND(AU26&gt;='Speed and Load result'!$D$6),1,0)</f>
        <v>0</v>
      </c>
      <c r="AV123" s="15">
        <f>IF(($C123&gt;='Speed and Load result'!$D$3)*AND(AV26&gt;='Speed and Load result'!$D$6),1,0)</f>
        <v>0</v>
      </c>
      <c r="AW123" s="15">
        <f>IF(($C123&gt;='Speed and Load result'!$D$3)*AND(AW26&gt;='Speed and Load result'!$D$6),1,0)</f>
        <v>0</v>
      </c>
      <c r="AX123" s="15">
        <f>IF(($C123&gt;='Speed and Load result'!$D$3)*AND(AX26&gt;='Speed and Load result'!$D$6),1,0)</f>
        <v>0</v>
      </c>
      <c r="AY123" s="15">
        <f>IF(($C123&gt;='Speed and Load result'!$D$3)*AND(AY26&gt;='Speed and Load result'!$D$6),1,0)</f>
        <v>0</v>
      </c>
      <c r="AZ123" s="15">
        <f>IF(($C123&gt;='Speed and Load result'!$D$3)*AND(AZ26&gt;='Speed and Load result'!$D$6),1,0)</f>
        <v>0</v>
      </c>
      <c r="BA123" s="15">
        <f>IF(($C123&gt;='Speed and Load result'!$D$3)*AND(BA26&gt;='Speed and Load result'!$D$6),1,0)</f>
        <v>0</v>
      </c>
      <c r="BB123" s="15">
        <f>IF(($C123&gt;='Speed and Load result'!$D$3)*AND(BB26&gt;='Speed and Load result'!$D$6),1,0)</f>
        <v>0</v>
      </c>
      <c r="BC123" s="15">
        <f>IF(($C123&gt;='Speed and Load result'!$D$3)*AND(BC26&gt;='Speed and Load result'!$D$6),1,0)</f>
        <v>0</v>
      </c>
      <c r="BD123" s="15">
        <f>IF(($C123&gt;='Speed and Load result'!$D$3)*AND(BD26&gt;='Speed and Load result'!$D$6),1,0)</f>
        <v>0</v>
      </c>
      <c r="BE123" s="15">
        <f>IF(($C123&gt;='Speed and Load result'!$D$3)*AND(BE26&gt;='Speed and Load result'!$D$6),1,0)</f>
        <v>0</v>
      </c>
      <c r="BF123" s="15">
        <f>IF(($C123&gt;='Speed and Load result'!$D$3)*AND(BF26&gt;='Speed and Load result'!$D$6),1,0)</f>
        <v>0</v>
      </c>
      <c r="BG123" s="15">
        <f>IF(($C123&gt;='Speed and Load result'!$D$3)*AND(BG26&gt;='Speed and Load result'!$D$6),1,0)</f>
        <v>0</v>
      </c>
      <c r="BH123" s="15">
        <f>IF(($C123&gt;='Speed and Load result'!$D$3)*AND(BH26&gt;='Speed and Load result'!$D$6),1,0)</f>
        <v>0</v>
      </c>
      <c r="BI123" s="15">
        <f>IF(($C123&gt;='Speed and Load result'!$D$3)*AND(BI26&gt;='Speed and Load result'!$D$6),1,0)</f>
        <v>0</v>
      </c>
      <c r="BJ123" s="15">
        <f>IF(($C123&gt;='Speed and Load result'!$D$3)*AND(BJ26&gt;='Speed and Load result'!$D$6),1,0)</f>
        <v>0</v>
      </c>
      <c r="BK123" s="15">
        <f>IF(($C123&gt;='Speed and Load result'!$D$3)*AND(BK26&gt;='Speed and Load result'!$D$6),1,0)</f>
        <v>0</v>
      </c>
      <c r="BL123" s="15">
        <f>IF(($C123&gt;='Speed and Load result'!$D$3)*AND(BL26&gt;='Speed and Load result'!$D$6),1,0)</f>
        <v>0</v>
      </c>
      <c r="BM123" s="15">
        <f>IF(($C123&gt;='Speed and Load result'!$D$3)*AND(BM26&gt;='Speed and Load result'!$D$6),1,0)</f>
        <v>0</v>
      </c>
      <c r="BN123" s="15">
        <f>IF(($C123&gt;='Speed and Load result'!$D$3)*AND(BN26&gt;='Speed and Load result'!$D$6),1,0)</f>
        <v>0</v>
      </c>
      <c r="BO123" s="15">
        <f>IF(($C123&gt;='Speed and Load result'!$D$3)*AND(BO26&gt;='Speed and Load result'!$D$6),1,0)</f>
        <v>0</v>
      </c>
    </row>
    <row r="124" spans="2:67" hidden="1">
      <c r="B124" s="106"/>
      <c r="C124" s="15">
        <f t="shared" si="25"/>
        <v>160</v>
      </c>
      <c r="D124" s="9" t="s">
        <v>209</v>
      </c>
      <c r="E124" s="15">
        <f>IF(($C124&gt;='Speed and Load result'!$D$3)*AND(E27&gt;='Speed and Load result'!$D$6),1,0)</f>
        <v>0</v>
      </c>
      <c r="F124" s="15">
        <f>IF(($C124&gt;='Speed and Load result'!$D$3)*AND(F27&gt;='Speed and Load result'!$D$6),1,0)</f>
        <v>0</v>
      </c>
      <c r="G124" s="15">
        <f>IF(($C124&gt;='Speed and Load result'!$D$3)*AND(G27&gt;='Speed and Load result'!$D$6),1,0)</f>
        <v>0</v>
      </c>
      <c r="H124" s="15">
        <f>IF(($C124&gt;='Speed and Load result'!$D$3)*AND(H27&gt;='Speed and Load result'!$D$6),1,0)</f>
        <v>0</v>
      </c>
      <c r="I124" s="15">
        <f>IF(($C124&gt;='Speed and Load result'!$D$3)*AND(I27&gt;='Speed and Load result'!$D$6),1,0)</f>
        <v>0</v>
      </c>
      <c r="J124" s="15">
        <f>IF(($C124&gt;='Speed and Load result'!$D$3)*AND(J27&gt;='Speed and Load result'!$D$6),1,0)</f>
        <v>0</v>
      </c>
      <c r="K124" s="15">
        <f>IF(($C124&gt;='Speed and Load result'!$D$3)*AND(K27&gt;='Speed and Load result'!$D$6),1,0)</f>
        <v>0</v>
      </c>
      <c r="L124" s="15">
        <f>IF(($C124&gt;='Speed and Load result'!$D$3)*AND(L27&gt;='Speed and Load result'!$D$6),1,0)</f>
        <v>0</v>
      </c>
      <c r="M124" s="15">
        <f>IF(($C124&gt;='Speed and Load result'!$D$3)*AND(M27&gt;='Speed and Load result'!$D$6),1,0)</f>
        <v>0</v>
      </c>
      <c r="N124" s="15">
        <f>IF(($C124&gt;='Speed and Load result'!$D$3)*AND(N27&gt;='Speed and Load result'!$D$6),1,0)</f>
        <v>0</v>
      </c>
      <c r="O124" s="15">
        <f>IF(($C124&gt;='Speed and Load result'!$D$3)*AND(O27&gt;='Speed and Load result'!$D$6),1,0)</f>
        <v>0</v>
      </c>
      <c r="P124" s="15">
        <f>IF(($C124&gt;='Speed and Load result'!$D$3)*AND(P27&gt;='Speed and Load result'!$D$6),1,0)</f>
        <v>0</v>
      </c>
      <c r="Q124" s="15">
        <f>IF(($C124&gt;='Speed and Load result'!$D$3)*AND(Q27&gt;='Speed and Load result'!$D$6),1,0)</f>
        <v>0</v>
      </c>
      <c r="R124" s="15">
        <f>IF(($C124&gt;='Speed and Load result'!$D$3)*AND(R27&gt;='Speed and Load result'!$D$6),1,0)</f>
        <v>0</v>
      </c>
      <c r="S124" s="15">
        <f>IF(($C124&gt;='Speed and Load result'!$D$3)*AND(S27&gt;='Speed and Load result'!$D$6),1,0)</f>
        <v>0</v>
      </c>
      <c r="T124" s="15">
        <f>IF(($C124&gt;='Speed and Load result'!$D$3)*AND(T27&gt;='Speed and Load result'!$D$6),1,0)</f>
        <v>0</v>
      </c>
      <c r="U124" s="15">
        <f>IF(($C124&gt;='Speed and Load result'!$D$3)*AND(U27&gt;='Speed and Load result'!$D$6),1,0)</f>
        <v>0</v>
      </c>
      <c r="V124" s="15">
        <f>IF(($C124&gt;='Speed and Load result'!$D$3)*AND(V27&gt;='Speed and Load result'!$D$6),1,0)</f>
        <v>0</v>
      </c>
      <c r="W124" s="15">
        <f>IF(($C124&gt;='Speed and Load result'!$D$3)*AND(W27&gt;='Speed and Load result'!$D$6),1,0)</f>
        <v>0</v>
      </c>
      <c r="X124" s="15">
        <f>IF(($C124&gt;='Speed and Load result'!$D$3)*AND(X27&gt;='Speed and Load result'!$D$6),1,0)</f>
        <v>0</v>
      </c>
      <c r="Y124" s="15">
        <f>IF(($C124&gt;='Speed and Load result'!$D$3)*AND(Y27&gt;='Speed and Load result'!$D$6),1,0)</f>
        <v>0</v>
      </c>
      <c r="Z124" s="15">
        <f>IF(($C124&gt;='Speed and Load result'!$D$3)*AND(Z27&gt;='Speed and Load result'!$D$6),1,0)</f>
        <v>0</v>
      </c>
      <c r="AA124" s="15">
        <f>IF(($C124&gt;='Speed and Load result'!$D$3)*AND(AA27&gt;='Speed and Load result'!$D$6),1,0)</f>
        <v>0</v>
      </c>
      <c r="AB124" s="15">
        <f>IF(($C124&gt;='Speed and Load result'!$D$3)*AND(AB27&gt;='Speed and Load result'!$D$6),1,0)</f>
        <v>0</v>
      </c>
      <c r="AC124" s="15">
        <f>IF(($C124&gt;='Speed and Load result'!$D$3)*AND(AC27&gt;='Speed and Load result'!$D$6),1,0)</f>
        <v>0</v>
      </c>
      <c r="AD124" s="15">
        <f>IF(($C124&gt;='Speed and Load result'!$D$3)*AND(AD27&gt;='Speed and Load result'!$D$6),1,0)</f>
        <v>0</v>
      </c>
      <c r="AE124" s="15">
        <f>IF(($C124&gt;='Speed and Load result'!$D$3)*AND(AE27&gt;='Speed and Load result'!$D$6),1,0)</f>
        <v>0</v>
      </c>
      <c r="AF124" s="15">
        <f>IF(($C124&gt;='Speed and Load result'!$D$3)*AND(AF27&gt;='Speed and Load result'!$D$6),1,0)</f>
        <v>0</v>
      </c>
      <c r="AG124" s="15">
        <f>IF(($C124&gt;='Speed and Load result'!$D$3)*AND(AG27&gt;='Speed and Load result'!$D$6),1,0)</f>
        <v>0</v>
      </c>
      <c r="AH124" s="15">
        <f>IF(($C124&gt;='Speed and Load result'!$D$3)*AND(AH27&gt;='Speed and Load result'!$D$6),1,0)</f>
        <v>0</v>
      </c>
      <c r="AI124" s="15">
        <f>IF(($C124&gt;='Speed and Load result'!$D$3)*AND(AI27&gt;='Speed and Load result'!$D$6),1,0)</f>
        <v>0</v>
      </c>
      <c r="AJ124" s="15">
        <f>IF(($C124&gt;='Speed and Load result'!$D$3)*AND(AJ27&gt;='Speed and Load result'!$D$6),1,0)</f>
        <v>0</v>
      </c>
      <c r="AK124" s="15">
        <f>IF(($C124&gt;='Speed and Load result'!$D$3)*AND(AK27&gt;='Speed and Load result'!$D$6),1,0)</f>
        <v>0</v>
      </c>
      <c r="AL124" s="15">
        <f>IF(($C124&gt;='Speed and Load result'!$D$3)*AND(AL27&gt;='Speed and Load result'!$D$6),1,0)</f>
        <v>0</v>
      </c>
      <c r="AM124" s="15">
        <f>IF(($C124&gt;='Speed and Load result'!$D$3)*AND(AM27&gt;='Speed and Load result'!$D$6),1,0)</f>
        <v>0</v>
      </c>
      <c r="AN124" s="15">
        <f>IF(($C124&gt;='Speed and Load result'!$D$3)*AND(AN27&gt;='Speed and Load result'!$D$6),1,0)</f>
        <v>0</v>
      </c>
      <c r="AO124" s="15">
        <f>IF(($C124&gt;='Speed and Load result'!$D$3)*AND(AO27&gt;='Speed and Load result'!$D$6),1,0)</f>
        <v>0</v>
      </c>
      <c r="AP124" s="15">
        <f>IF(($C124&gt;='Speed and Load result'!$D$3)*AND(AP27&gt;='Speed and Load result'!$D$6),1,0)</f>
        <v>0</v>
      </c>
      <c r="AQ124" s="15">
        <f>IF(($C124&gt;='Speed and Load result'!$D$3)*AND(AQ27&gt;='Speed and Load result'!$D$6),1,0)</f>
        <v>0</v>
      </c>
      <c r="AR124" s="15">
        <f>IF(($C124&gt;='Speed and Load result'!$D$3)*AND(AR27&gt;='Speed and Load result'!$D$6),1,0)</f>
        <v>0</v>
      </c>
      <c r="AS124" s="15">
        <f>IF(($C124&gt;='Speed and Load result'!$D$3)*AND(AS27&gt;='Speed and Load result'!$D$6),1,0)</f>
        <v>0</v>
      </c>
      <c r="AT124" s="15">
        <f>IF(($C124&gt;='Speed and Load result'!$D$3)*AND(AT27&gt;='Speed and Load result'!$D$6),1,0)</f>
        <v>0</v>
      </c>
      <c r="AU124" s="15">
        <f>IF(($C124&gt;='Speed and Load result'!$D$3)*AND(AU27&gt;='Speed and Load result'!$D$6),1,0)</f>
        <v>0</v>
      </c>
      <c r="AV124" s="15">
        <f>IF(($C124&gt;='Speed and Load result'!$D$3)*AND(AV27&gt;='Speed and Load result'!$D$6),1,0)</f>
        <v>0</v>
      </c>
      <c r="AW124" s="15">
        <f>IF(($C124&gt;='Speed and Load result'!$D$3)*AND(AW27&gt;='Speed and Load result'!$D$6),1,0)</f>
        <v>0</v>
      </c>
      <c r="AX124" s="15">
        <f>IF(($C124&gt;='Speed and Load result'!$D$3)*AND(AX27&gt;='Speed and Load result'!$D$6),1,0)</f>
        <v>0</v>
      </c>
      <c r="AY124" s="15">
        <f>IF(($C124&gt;='Speed and Load result'!$D$3)*AND(AY27&gt;='Speed and Load result'!$D$6),1,0)</f>
        <v>0</v>
      </c>
      <c r="AZ124" s="15">
        <f>IF(($C124&gt;='Speed and Load result'!$D$3)*AND(AZ27&gt;='Speed and Load result'!$D$6),1,0)</f>
        <v>0</v>
      </c>
      <c r="BA124" s="15">
        <f>IF(($C124&gt;='Speed and Load result'!$D$3)*AND(BA27&gt;='Speed and Load result'!$D$6),1,0)</f>
        <v>0</v>
      </c>
      <c r="BB124" s="15">
        <f>IF(($C124&gt;='Speed and Load result'!$D$3)*AND(BB27&gt;='Speed and Load result'!$D$6),1,0)</f>
        <v>0</v>
      </c>
      <c r="BC124" s="15">
        <f>IF(($C124&gt;='Speed and Load result'!$D$3)*AND(BC27&gt;='Speed and Load result'!$D$6),1,0)</f>
        <v>0</v>
      </c>
      <c r="BD124" s="15">
        <f>IF(($C124&gt;='Speed and Load result'!$D$3)*AND(BD27&gt;='Speed and Load result'!$D$6),1,0)</f>
        <v>0</v>
      </c>
      <c r="BE124" s="15">
        <f>IF(($C124&gt;='Speed and Load result'!$D$3)*AND(BE27&gt;='Speed and Load result'!$D$6),1,0)</f>
        <v>0</v>
      </c>
      <c r="BF124" s="15">
        <f>IF(($C124&gt;='Speed and Load result'!$D$3)*AND(BF27&gt;='Speed and Load result'!$D$6),1,0)</f>
        <v>0</v>
      </c>
      <c r="BG124" s="15">
        <f>IF(($C124&gt;='Speed and Load result'!$D$3)*AND(BG27&gt;='Speed and Load result'!$D$6),1,0)</f>
        <v>0</v>
      </c>
      <c r="BH124" s="15">
        <f>IF(($C124&gt;='Speed and Load result'!$D$3)*AND(BH27&gt;='Speed and Load result'!$D$6),1,0)</f>
        <v>0</v>
      </c>
      <c r="BI124" s="15">
        <f>IF(($C124&gt;='Speed and Load result'!$D$3)*AND(BI27&gt;='Speed and Load result'!$D$6),1,0)</f>
        <v>0</v>
      </c>
      <c r="BJ124" s="15">
        <f>IF(($C124&gt;='Speed and Load result'!$D$3)*AND(BJ27&gt;='Speed and Load result'!$D$6),1,0)</f>
        <v>0</v>
      </c>
      <c r="BK124" s="15">
        <f>IF(($C124&gt;='Speed and Load result'!$D$3)*AND(BK27&gt;='Speed and Load result'!$D$6),1,0)</f>
        <v>0</v>
      </c>
      <c r="BL124" s="15">
        <f>IF(($C124&gt;='Speed and Load result'!$D$3)*AND(BL27&gt;='Speed and Load result'!$D$6),1,0)</f>
        <v>0</v>
      </c>
      <c r="BM124" s="15">
        <f>IF(($C124&gt;='Speed and Load result'!$D$3)*AND(BM27&gt;='Speed and Load result'!$D$6),1,0)</f>
        <v>0</v>
      </c>
      <c r="BN124" s="15">
        <f>IF(($C124&gt;='Speed and Load result'!$D$3)*AND(BN27&gt;='Speed and Load result'!$D$6),1,0)</f>
        <v>0</v>
      </c>
      <c r="BO124" s="15">
        <f>IF(($C124&gt;='Speed and Load result'!$D$3)*AND(BO27&gt;='Speed and Load result'!$D$6),1,0)</f>
        <v>0</v>
      </c>
    </row>
    <row r="125" spans="2:67" hidden="1">
      <c r="B125" s="106"/>
      <c r="C125" s="15">
        <f t="shared" si="25"/>
        <v>170</v>
      </c>
      <c r="D125" s="9" t="s">
        <v>209</v>
      </c>
      <c r="E125" s="15">
        <f>IF(($C125&gt;='Speed and Load result'!$D$3)*AND(E28&gt;='Speed and Load result'!$D$6),1,0)</f>
        <v>0</v>
      </c>
      <c r="F125" s="15">
        <f>IF(($C125&gt;='Speed and Load result'!$D$3)*AND(F28&gt;='Speed and Load result'!$D$6),1,0)</f>
        <v>0</v>
      </c>
      <c r="G125" s="15">
        <f>IF(($C125&gt;='Speed and Load result'!$D$3)*AND(G28&gt;='Speed and Load result'!$D$6),1,0)</f>
        <v>0</v>
      </c>
      <c r="H125" s="15">
        <f>IF(($C125&gt;='Speed and Load result'!$D$3)*AND(H28&gt;='Speed and Load result'!$D$6),1,0)</f>
        <v>0</v>
      </c>
      <c r="I125" s="15">
        <f>IF(($C125&gt;='Speed and Load result'!$D$3)*AND(I28&gt;='Speed and Load result'!$D$6),1,0)</f>
        <v>0</v>
      </c>
      <c r="J125" s="15">
        <f>IF(($C125&gt;='Speed and Load result'!$D$3)*AND(J28&gt;='Speed and Load result'!$D$6),1,0)</f>
        <v>0</v>
      </c>
      <c r="K125" s="15">
        <f>IF(($C125&gt;='Speed and Load result'!$D$3)*AND(K28&gt;='Speed and Load result'!$D$6),1,0)</f>
        <v>0</v>
      </c>
      <c r="L125" s="15">
        <f>IF(($C125&gt;='Speed and Load result'!$D$3)*AND(L28&gt;='Speed and Load result'!$D$6),1,0)</f>
        <v>0</v>
      </c>
      <c r="M125" s="15">
        <f>IF(($C125&gt;='Speed and Load result'!$D$3)*AND(M28&gt;='Speed and Load result'!$D$6),1,0)</f>
        <v>0</v>
      </c>
      <c r="N125" s="15">
        <f>IF(($C125&gt;='Speed and Load result'!$D$3)*AND(N28&gt;='Speed and Load result'!$D$6),1,0)</f>
        <v>0</v>
      </c>
      <c r="O125" s="15">
        <f>IF(($C125&gt;='Speed and Load result'!$D$3)*AND(O28&gt;='Speed and Load result'!$D$6),1,0)</f>
        <v>0</v>
      </c>
      <c r="P125" s="15">
        <f>IF(($C125&gt;='Speed and Load result'!$D$3)*AND(P28&gt;='Speed and Load result'!$D$6),1,0)</f>
        <v>0</v>
      </c>
      <c r="Q125" s="15">
        <f>IF(($C125&gt;='Speed and Load result'!$D$3)*AND(Q28&gt;='Speed and Load result'!$D$6),1,0)</f>
        <v>0</v>
      </c>
      <c r="R125" s="15">
        <f>IF(($C125&gt;='Speed and Load result'!$D$3)*AND(R28&gt;='Speed and Load result'!$D$6),1,0)</f>
        <v>0</v>
      </c>
      <c r="S125" s="15">
        <f>IF(($C125&gt;='Speed and Load result'!$D$3)*AND(S28&gt;='Speed and Load result'!$D$6),1,0)</f>
        <v>0</v>
      </c>
      <c r="T125" s="15">
        <f>IF(($C125&gt;='Speed and Load result'!$D$3)*AND(T28&gt;='Speed and Load result'!$D$6),1,0)</f>
        <v>0</v>
      </c>
      <c r="U125" s="15">
        <f>IF(($C125&gt;='Speed and Load result'!$D$3)*AND(U28&gt;='Speed and Load result'!$D$6),1,0)</f>
        <v>0</v>
      </c>
      <c r="V125" s="15">
        <f>IF(($C125&gt;='Speed and Load result'!$D$3)*AND(V28&gt;='Speed and Load result'!$D$6),1,0)</f>
        <v>0</v>
      </c>
      <c r="W125" s="15">
        <f>IF(($C125&gt;='Speed and Load result'!$D$3)*AND(W28&gt;='Speed and Load result'!$D$6),1,0)</f>
        <v>0</v>
      </c>
      <c r="X125" s="15">
        <f>IF(($C125&gt;='Speed and Load result'!$D$3)*AND(X28&gt;='Speed and Load result'!$D$6),1,0)</f>
        <v>0</v>
      </c>
      <c r="Y125" s="15">
        <f>IF(($C125&gt;='Speed and Load result'!$D$3)*AND(Y28&gt;='Speed and Load result'!$D$6),1,0)</f>
        <v>0</v>
      </c>
      <c r="Z125" s="15">
        <f>IF(($C125&gt;='Speed and Load result'!$D$3)*AND(Z28&gt;='Speed and Load result'!$D$6),1,0)</f>
        <v>0</v>
      </c>
      <c r="AA125" s="15">
        <f>IF(($C125&gt;='Speed and Load result'!$D$3)*AND(AA28&gt;='Speed and Load result'!$D$6),1,0)</f>
        <v>0</v>
      </c>
      <c r="AB125" s="15">
        <f>IF(($C125&gt;='Speed and Load result'!$D$3)*AND(AB28&gt;='Speed and Load result'!$D$6),1,0)</f>
        <v>0</v>
      </c>
      <c r="AC125" s="15">
        <f>IF(($C125&gt;='Speed and Load result'!$D$3)*AND(AC28&gt;='Speed and Load result'!$D$6),1,0)</f>
        <v>0</v>
      </c>
      <c r="AD125" s="15">
        <f>IF(($C125&gt;='Speed and Load result'!$D$3)*AND(AD28&gt;='Speed and Load result'!$D$6),1,0)</f>
        <v>0</v>
      </c>
      <c r="AE125" s="15">
        <f>IF(($C125&gt;='Speed and Load result'!$D$3)*AND(AE28&gt;='Speed and Load result'!$D$6),1,0)</f>
        <v>0</v>
      </c>
      <c r="AF125" s="15">
        <f>IF(($C125&gt;='Speed and Load result'!$D$3)*AND(AF28&gt;='Speed and Load result'!$D$6),1,0)</f>
        <v>0</v>
      </c>
      <c r="AG125" s="15">
        <f>IF(($C125&gt;='Speed and Load result'!$D$3)*AND(AG28&gt;='Speed and Load result'!$D$6),1,0)</f>
        <v>0</v>
      </c>
      <c r="AH125" s="15">
        <f>IF(($C125&gt;='Speed and Load result'!$D$3)*AND(AH28&gt;='Speed and Load result'!$D$6),1,0)</f>
        <v>0</v>
      </c>
      <c r="AI125" s="15">
        <f>IF(($C125&gt;='Speed and Load result'!$D$3)*AND(AI28&gt;='Speed and Load result'!$D$6),1,0)</f>
        <v>0</v>
      </c>
      <c r="AJ125" s="15">
        <f>IF(($C125&gt;='Speed and Load result'!$D$3)*AND(AJ28&gt;='Speed and Load result'!$D$6),1,0)</f>
        <v>0</v>
      </c>
      <c r="AK125" s="15">
        <f>IF(($C125&gt;='Speed and Load result'!$D$3)*AND(AK28&gt;='Speed and Load result'!$D$6),1,0)</f>
        <v>0</v>
      </c>
      <c r="AL125" s="15">
        <f>IF(($C125&gt;='Speed and Load result'!$D$3)*AND(AL28&gt;='Speed and Load result'!$D$6),1,0)</f>
        <v>0</v>
      </c>
      <c r="AM125" s="15">
        <f>IF(($C125&gt;='Speed and Load result'!$D$3)*AND(AM28&gt;='Speed and Load result'!$D$6),1,0)</f>
        <v>0</v>
      </c>
      <c r="AN125" s="15">
        <f>IF(($C125&gt;='Speed and Load result'!$D$3)*AND(AN28&gt;='Speed and Load result'!$D$6),1,0)</f>
        <v>0</v>
      </c>
      <c r="AO125" s="15">
        <f>IF(($C125&gt;='Speed and Load result'!$D$3)*AND(AO28&gt;='Speed and Load result'!$D$6),1,0)</f>
        <v>0</v>
      </c>
      <c r="AP125" s="15">
        <f>IF(($C125&gt;='Speed and Load result'!$D$3)*AND(AP28&gt;='Speed and Load result'!$D$6),1,0)</f>
        <v>0</v>
      </c>
      <c r="AQ125" s="15">
        <f>IF(($C125&gt;='Speed and Load result'!$D$3)*AND(AQ28&gt;='Speed and Load result'!$D$6),1,0)</f>
        <v>0</v>
      </c>
      <c r="AR125" s="15">
        <f>IF(($C125&gt;='Speed and Load result'!$D$3)*AND(AR28&gt;='Speed and Load result'!$D$6),1,0)</f>
        <v>0</v>
      </c>
      <c r="AS125" s="15">
        <f>IF(($C125&gt;='Speed and Load result'!$D$3)*AND(AS28&gt;='Speed and Load result'!$D$6),1,0)</f>
        <v>0</v>
      </c>
      <c r="AT125" s="15">
        <f>IF(($C125&gt;='Speed and Load result'!$D$3)*AND(AT28&gt;='Speed and Load result'!$D$6),1,0)</f>
        <v>0</v>
      </c>
      <c r="AU125" s="15">
        <f>IF(($C125&gt;='Speed and Load result'!$D$3)*AND(AU28&gt;='Speed and Load result'!$D$6),1,0)</f>
        <v>0</v>
      </c>
      <c r="AV125" s="15">
        <f>IF(($C125&gt;='Speed and Load result'!$D$3)*AND(AV28&gt;='Speed and Load result'!$D$6),1,0)</f>
        <v>0</v>
      </c>
      <c r="AW125" s="15">
        <f>IF(($C125&gt;='Speed and Load result'!$D$3)*AND(AW28&gt;='Speed and Load result'!$D$6),1,0)</f>
        <v>0</v>
      </c>
      <c r="AX125" s="15">
        <f>IF(($C125&gt;='Speed and Load result'!$D$3)*AND(AX28&gt;='Speed and Load result'!$D$6),1,0)</f>
        <v>0</v>
      </c>
      <c r="AY125" s="15">
        <f>IF(($C125&gt;='Speed and Load result'!$D$3)*AND(AY28&gt;='Speed and Load result'!$D$6),1,0)</f>
        <v>0</v>
      </c>
      <c r="AZ125" s="15">
        <f>IF(($C125&gt;='Speed and Load result'!$D$3)*AND(AZ28&gt;='Speed and Load result'!$D$6),1,0)</f>
        <v>0</v>
      </c>
      <c r="BA125" s="15">
        <f>IF(($C125&gt;='Speed and Load result'!$D$3)*AND(BA28&gt;='Speed and Load result'!$D$6),1,0)</f>
        <v>0</v>
      </c>
      <c r="BB125" s="15">
        <f>IF(($C125&gt;='Speed and Load result'!$D$3)*AND(BB28&gt;='Speed and Load result'!$D$6),1,0)</f>
        <v>0</v>
      </c>
      <c r="BC125" s="15">
        <f>IF(($C125&gt;='Speed and Load result'!$D$3)*AND(BC28&gt;='Speed and Load result'!$D$6),1,0)</f>
        <v>0</v>
      </c>
      <c r="BD125" s="15">
        <f>IF(($C125&gt;='Speed and Load result'!$D$3)*AND(BD28&gt;='Speed and Load result'!$D$6),1,0)</f>
        <v>0</v>
      </c>
      <c r="BE125" s="15">
        <f>IF(($C125&gt;='Speed and Load result'!$D$3)*AND(BE28&gt;='Speed and Load result'!$D$6),1,0)</f>
        <v>0</v>
      </c>
      <c r="BF125" s="15">
        <f>IF(($C125&gt;='Speed and Load result'!$D$3)*AND(BF28&gt;='Speed and Load result'!$D$6),1,0)</f>
        <v>0</v>
      </c>
      <c r="BG125" s="15">
        <f>IF(($C125&gt;='Speed and Load result'!$D$3)*AND(BG28&gt;='Speed and Load result'!$D$6),1,0)</f>
        <v>0</v>
      </c>
      <c r="BH125" s="15">
        <f>IF(($C125&gt;='Speed and Load result'!$D$3)*AND(BH28&gt;='Speed and Load result'!$D$6),1,0)</f>
        <v>0</v>
      </c>
      <c r="BI125" s="15">
        <f>IF(($C125&gt;='Speed and Load result'!$D$3)*AND(BI28&gt;='Speed and Load result'!$D$6),1,0)</f>
        <v>0</v>
      </c>
      <c r="BJ125" s="15">
        <f>IF(($C125&gt;='Speed and Load result'!$D$3)*AND(BJ28&gt;='Speed and Load result'!$D$6),1,0)</f>
        <v>0</v>
      </c>
      <c r="BK125" s="15">
        <f>IF(($C125&gt;='Speed and Load result'!$D$3)*AND(BK28&gt;='Speed and Load result'!$D$6),1,0)</f>
        <v>0</v>
      </c>
      <c r="BL125" s="15">
        <f>IF(($C125&gt;='Speed and Load result'!$D$3)*AND(BL28&gt;='Speed and Load result'!$D$6),1,0)</f>
        <v>0</v>
      </c>
      <c r="BM125" s="15">
        <f>IF(($C125&gt;='Speed and Load result'!$D$3)*AND(BM28&gt;='Speed and Load result'!$D$6),1,0)</f>
        <v>0</v>
      </c>
      <c r="BN125" s="15">
        <f>IF(($C125&gt;='Speed and Load result'!$D$3)*AND(BN28&gt;='Speed and Load result'!$D$6),1,0)</f>
        <v>0</v>
      </c>
      <c r="BO125" s="15">
        <f>IF(($C125&gt;='Speed and Load result'!$D$3)*AND(BO28&gt;='Speed and Load result'!$D$6),1,0)</f>
        <v>0</v>
      </c>
    </row>
    <row r="126" spans="2:67" hidden="1">
      <c r="B126" s="106"/>
      <c r="C126" s="15">
        <f t="shared" si="25"/>
        <v>180</v>
      </c>
      <c r="D126" s="9" t="s">
        <v>209</v>
      </c>
      <c r="E126" s="15">
        <f>IF(($C126&gt;='Speed and Load result'!$D$3)*AND(E29&gt;='Speed and Load result'!$D$6),1,0)</f>
        <v>0</v>
      </c>
      <c r="F126" s="15">
        <f>IF(($C126&gt;='Speed and Load result'!$D$3)*AND(F29&gt;='Speed and Load result'!$D$6),1,0)</f>
        <v>0</v>
      </c>
      <c r="G126" s="15">
        <f>IF(($C126&gt;='Speed and Load result'!$D$3)*AND(G29&gt;='Speed and Load result'!$D$6),1,0)</f>
        <v>0</v>
      </c>
      <c r="H126" s="15">
        <f>IF(($C126&gt;='Speed and Load result'!$D$3)*AND(H29&gt;='Speed and Load result'!$D$6),1,0)</f>
        <v>0</v>
      </c>
      <c r="I126" s="15">
        <f>IF(($C126&gt;='Speed and Load result'!$D$3)*AND(I29&gt;='Speed and Load result'!$D$6),1,0)</f>
        <v>0</v>
      </c>
      <c r="J126" s="15">
        <f>IF(($C126&gt;='Speed and Load result'!$D$3)*AND(J29&gt;='Speed and Load result'!$D$6),1,0)</f>
        <v>0</v>
      </c>
      <c r="K126" s="15">
        <f>IF(($C126&gt;='Speed and Load result'!$D$3)*AND(K29&gt;='Speed and Load result'!$D$6),1,0)</f>
        <v>0</v>
      </c>
      <c r="L126" s="15">
        <f>IF(($C126&gt;='Speed and Load result'!$D$3)*AND(L29&gt;='Speed and Load result'!$D$6),1,0)</f>
        <v>0</v>
      </c>
      <c r="M126" s="15">
        <f>IF(($C126&gt;='Speed and Load result'!$D$3)*AND(M29&gt;='Speed and Load result'!$D$6),1,0)</f>
        <v>0</v>
      </c>
      <c r="N126" s="15">
        <f>IF(($C126&gt;='Speed and Load result'!$D$3)*AND(N29&gt;='Speed and Load result'!$D$6),1,0)</f>
        <v>0</v>
      </c>
      <c r="O126" s="15">
        <f>IF(($C126&gt;='Speed and Load result'!$D$3)*AND(O29&gt;='Speed and Load result'!$D$6),1,0)</f>
        <v>0</v>
      </c>
      <c r="P126" s="15">
        <f>IF(($C126&gt;='Speed and Load result'!$D$3)*AND(P29&gt;='Speed and Load result'!$D$6),1,0)</f>
        <v>0</v>
      </c>
      <c r="Q126" s="15">
        <f>IF(($C126&gt;='Speed and Load result'!$D$3)*AND(Q29&gt;='Speed and Load result'!$D$6),1,0)</f>
        <v>0</v>
      </c>
      <c r="R126" s="15">
        <f>IF(($C126&gt;='Speed and Load result'!$D$3)*AND(R29&gt;='Speed and Load result'!$D$6),1,0)</f>
        <v>0</v>
      </c>
      <c r="S126" s="15">
        <f>IF(($C126&gt;='Speed and Load result'!$D$3)*AND(S29&gt;='Speed and Load result'!$D$6),1,0)</f>
        <v>0</v>
      </c>
      <c r="T126" s="15">
        <f>IF(($C126&gt;='Speed and Load result'!$D$3)*AND(T29&gt;='Speed and Load result'!$D$6),1,0)</f>
        <v>0</v>
      </c>
      <c r="U126" s="15">
        <f>IF(($C126&gt;='Speed and Load result'!$D$3)*AND(U29&gt;='Speed and Load result'!$D$6),1,0)</f>
        <v>0</v>
      </c>
      <c r="V126" s="15">
        <f>IF(($C126&gt;='Speed and Load result'!$D$3)*AND(V29&gt;='Speed and Load result'!$D$6),1,0)</f>
        <v>0</v>
      </c>
      <c r="W126" s="15">
        <f>IF(($C126&gt;='Speed and Load result'!$D$3)*AND(W29&gt;='Speed and Load result'!$D$6),1,0)</f>
        <v>0</v>
      </c>
      <c r="X126" s="15">
        <f>IF(($C126&gt;='Speed and Load result'!$D$3)*AND(X29&gt;='Speed and Load result'!$D$6),1,0)</f>
        <v>0</v>
      </c>
      <c r="Y126" s="15">
        <f>IF(($C126&gt;='Speed and Load result'!$D$3)*AND(Y29&gt;='Speed and Load result'!$D$6),1,0)</f>
        <v>0</v>
      </c>
      <c r="Z126" s="15">
        <f>IF(($C126&gt;='Speed and Load result'!$D$3)*AND(Z29&gt;='Speed and Load result'!$D$6),1,0)</f>
        <v>0</v>
      </c>
      <c r="AA126" s="15">
        <f>IF(($C126&gt;='Speed and Load result'!$D$3)*AND(AA29&gt;='Speed and Load result'!$D$6),1,0)</f>
        <v>0</v>
      </c>
      <c r="AB126" s="15">
        <f>IF(($C126&gt;='Speed and Load result'!$D$3)*AND(AB29&gt;='Speed and Load result'!$D$6),1,0)</f>
        <v>0</v>
      </c>
      <c r="AC126" s="15">
        <f>IF(($C126&gt;='Speed and Load result'!$D$3)*AND(AC29&gt;='Speed and Load result'!$D$6),1,0)</f>
        <v>0</v>
      </c>
      <c r="AD126" s="15">
        <f>IF(($C126&gt;='Speed and Load result'!$D$3)*AND(AD29&gt;='Speed and Load result'!$D$6),1,0)</f>
        <v>0</v>
      </c>
      <c r="AE126" s="15">
        <f>IF(($C126&gt;='Speed and Load result'!$D$3)*AND(AE29&gt;='Speed and Load result'!$D$6),1,0)</f>
        <v>0</v>
      </c>
      <c r="AF126" s="15">
        <f>IF(($C126&gt;='Speed and Load result'!$D$3)*AND(AF29&gt;='Speed and Load result'!$D$6),1,0)</f>
        <v>0</v>
      </c>
      <c r="AG126" s="15">
        <f>IF(($C126&gt;='Speed and Load result'!$D$3)*AND(AG29&gt;='Speed and Load result'!$D$6),1,0)</f>
        <v>0</v>
      </c>
      <c r="AH126" s="15">
        <f>IF(($C126&gt;='Speed and Load result'!$D$3)*AND(AH29&gt;='Speed and Load result'!$D$6),1,0)</f>
        <v>0</v>
      </c>
      <c r="AI126" s="15">
        <f>IF(($C126&gt;='Speed and Load result'!$D$3)*AND(AI29&gt;='Speed and Load result'!$D$6),1,0)</f>
        <v>0</v>
      </c>
      <c r="AJ126" s="15">
        <f>IF(($C126&gt;='Speed and Load result'!$D$3)*AND(AJ29&gt;='Speed and Load result'!$D$6),1,0)</f>
        <v>0</v>
      </c>
      <c r="AK126" s="15">
        <f>IF(($C126&gt;='Speed and Load result'!$D$3)*AND(AK29&gt;='Speed and Load result'!$D$6),1,0)</f>
        <v>0</v>
      </c>
      <c r="AL126" s="15">
        <f>IF(($C126&gt;='Speed and Load result'!$D$3)*AND(AL29&gt;='Speed and Load result'!$D$6),1,0)</f>
        <v>0</v>
      </c>
      <c r="AM126" s="15">
        <f>IF(($C126&gt;='Speed and Load result'!$D$3)*AND(AM29&gt;='Speed and Load result'!$D$6),1,0)</f>
        <v>0</v>
      </c>
      <c r="AN126" s="15">
        <f>IF(($C126&gt;='Speed and Load result'!$D$3)*AND(AN29&gt;='Speed and Load result'!$D$6),1,0)</f>
        <v>0</v>
      </c>
      <c r="AO126" s="15">
        <f>IF(($C126&gt;='Speed and Load result'!$D$3)*AND(AO29&gt;='Speed and Load result'!$D$6),1,0)</f>
        <v>0</v>
      </c>
      <c r="AP126" s="15">
        <f>IF(($C126&gt;='Speed and Load result'!$D$3)*AND(AP29&gt;='Speed and Load result'!$D$6),1,0)</f>
        <v>0</v>
      </c>
      <c r="AQ126" s="15">
        <f>IF(($C126&gt;='Speed and Load result'!$D$3)*AND(AQ29&gt;='Speed and Load result'!$D$6),1,0)</f>
        <v>0</v>
      </c>
      <c r="AR126" s="15">
        <f>IF(($C126&gt;='Speed and Load result'!$D$3)*AND(AR29&gt;='Speed and Load result'!$D$6),1,0)</f>
        <v>0</v>
      </c>
      <c r="AS126" s="15">
        <f>IF(($C126&gt;='Speed and Load result'!$D$3)*AND(AS29&gt;='Speed and Load result'!$D$6),1,0)</f>
        <v>0</v>
      </c>
      <c r="AT126" s="15">
        <f>IF(($C126&gt;='Speed and Load result'!$D$3)*AND(AT29&gt;='Speed and Load result'!$D$6),1,0)</f>
        <v>0</v>
      </c>
      <c r="AU126" s="15">
        <f>IF(($C126&gt;='Speed and Load result'!$D$3)*AND(AU29&gt;='Speed and Load result'!$D$6),1,0)</f>
        <v>0</v>
      </c>
      <c r="AV126" s="15">
        <f>IF(($C126&gt;='Speed and Load result'!$D$3)*AND(AV29&gt;='Speed and Load result'!$D$6),1,0)</f>
        <v>0</v>
      </c>
      <c r="AW126" s="15">
        <f>IF(($C126&gt;='Speed and Load result'!$D$3)*AND(AW29&gt;='Speed and Load result'!$D$6),1,0)</f>
        <v>0</v>
      </c>
      <c r="AX126" s="15">
        <f>IF(($C126&gt;='Speed and Load result'!$D$3)*AND(AX29&gt;='Speed and Load result'!$D$6),1,0)</f>
        <v>0</v>
      </c>
      <c r="AY126" s="15">
        <f>IF(($C126&gt;='Speed and Load result'!$D$3)*AND(AY29&gt;='Speed and Load result'!$D$6),1,0)</f>
        <v>0</v>
      </c>
      <c r="AZ126" s="15">
        <f>IF(($C126&gt;='Speed and Load result'!$D$3)*AND(AZ29&gt;='Speed and Load result'!$D$6),1,0)</f>
        <v>0</v>
      </c>
      <c r="BA126" s="15">
        <f>IF(($C126&gt;='Speed and Load result'!$D$3)*AND(BA29&gt;='Speed and Load result'!$D$6),1,0)</f>
        <v>0</v>
      </c>
      <c r="BB126" s="15">
        <f>IF(($C126&gt;='Speed and Load result'!$D$3)*AND(BB29&gt;='Speed and Load result'!$D$6),1,0)</f>
        <v>0</v>
      </c>
      <c r="BC126" s="15">
        <f>IF(($C126&gt;='Speed and Load result'!$D$3)*AND(BC29&gt;='Speed and Load result'!$D$6),1,0)</f>
        <v>0</v>
      </c>
      <c r="BD126" s="15">
        <f>IF(($C126&gt;='Speed and Load result'!$D$3)*AND(BD29&gt;='Speed and Load result'!$D$6),1,0)</f>
        <v>0</v>
      </c>
      <c r="BE126" s="15">
        <f>IF(($C126&gt;='Speed and Load result'!$D$3)*AND(BE29&gt;='Speed and Load result'!$D$6),1,0)</f>
        <v>0</v>
      </c>
      <c r="BF126" s="15">
        <f>IF(($C126&gt;='Speed and Load result'!$D$3)*AND(BF29&gt;='Speed and Load result'!$D$6),1,0)</f>
        <v>0</v>
      </c>
      <c r="BG126" s="15">
        <f>IF(($C126&gt;='Speed and Load result'!$D$3)*AND(BG29&gt;='Speed and Load result'!$D$6),1,0)</f>
        <v>0</v>
      </c>
      <c r="BH126" s="15">
        <f>IF(($C126&gt;='Speed and Load result'!$D$3)*AND(BH29&gt;='Speed and Load result'!$D$6),1,0)</f>
        <v>0</v>
      </c>
      <c r="BI126" s="15">
        <f>IF(($C126&gt;='Speed and Load result'!$D$3)*AND(BI29&gt;='Speed and Load result'!$D$6),1,0)</f>
        <v>0</v>
      </c>
      <c r="BJ126" s="15">
        <f>IF(($C126&gt;='Speed and Load result'!$D$3)*AND(BJ29&gt;='Speed and Load result'!$D$6),1,0)</f>
        <v>0</v>
      </c>
      <c r="BK126" s="15">
        <f>IF(($C126&gt;='Speed and Load result'!$D$3)*AND(BK29&gt;='Speed and Load result'!$D$6),1,0)</f>
        <v>0</v>
      </c>
      <c r="BL126" s="15">
        <f>IF(($C126&gt;='Speed and Load result'!$D$3)*AND(BL29&gt;='Speed and Load result'!$D$6),1,0)</f>
        <v>0</v>
      </c>
      <c r="BM126" s="15">
        <f>IF(($C126&gt;='Speed and Load result'!$D$3)*AND(BM29&gt;='Speed and Load result'!$D$6),1,0)</f>
        <v>0</v>
      </c>
      <c r="BN126" s="15">
        <f>IF(($C126&gt;='Speed and Load result'!$D$3)*AND(BN29&gt;='Speed and Load result'!$D$6),1,0)</f>
        <v>0</v>
      </c>
      <c r="BO126" s="15">
        <f>IF(($C126&gt;='Speed and Load result'!$D$3)*AND(BO29&gt;='Speed and Load result'!$D$6),1,0)</f>
        <v>0</v>
      </c>
    </row>
    <row r="127" spans="2:67" hidden="1">
      <c r="B127" s="106"/>
      <c r="C127" s="15">
        <f t="shared" si="25"/>
        <v>200</v>
      </c>
      <c r="D127" s="9" t="s">
        <v>209</v>
      </c>
      <c r="E127" s="15">
        <f>IF(($C127&gt;='Speed and Load result'!$D$3)*AND(E30&gt;='Speed and Load result'!$D$6),1,0)</f>
        <v>0</v>
      </c>
      <c r="F127" s="15">
        <f>IF(($C127&gt;='Speed and Load result'!$D$3)*AND(F30&gt;='Speed and Load result'!$D$6),1,0)</f>
        <v>0</v>
      </c>
      <c r="G127" s="15">
        <f>IF(($C127&gt;='Speed and Load result'!$D$3)*AND(G30&gt;='Speed and Load result'!$D$6),1,0)</f>
        <v>0</v>
      </c>
      <c r="H127" s="15">
        <f>IF(($C127&gt;='Speed and Load result'!$D$3)*AND(H30&gt;='Speed and Load result'!$D$6),1,0)</f>
        <v>0</v>
      </c>
      <c r="I127" s="15">
        <f>IF(($C127&gt;='Speed and Load result'!$D$3)*AND(I30&gt;='Speed and Load result'!$D$6),1,0)</f>
        <v>0</v>
      </c>
      <c r="J127" s="15">
        <f>IF(($C127&gt;='Speed and Load result'!$D$3)*AND(J30&gt;='Speed and Load result'!$D$6),1,0)</f>
        <v>0</v>
      </c>
      <c r="K127" s="15">
        <f>IF(($C127&gt;='Speed and Load result'!$D$3)*AND(K30&gt;='Speed and Load result'!$D$6),1,0)</f>
        <v>0</v>
      </c>
      <c r="L127" s="15">
        <f>IF(($C127&gt;='Speed and Load result'!$D$3)*AND(L30&gt;='Speed and Load result'!$D$6),1,0)</f>
        <v>0</v>
      </c>
      <c r="M127" s="15">
        <f>IF(($C127&gt;='Speed and Load result'!$D$3)*AND(M30&gt;='Speed and Load result'!$D$6),1,0)</f>
        <v>0</v>
      </c>
      <c r="N127" s="15">
        <f>IF(($C127&gt;='Speed and Load result'!$D$3)*AND(N30&gt;='Speed and Load result'!$D$6),1,0)</f>
        <v>0</v>
      </c>
      <c r="O127" s="15">
        <f>IF(($C127&gt;='Speed and Load result'!$D$3)*AND(O30&gt;='Speed and Load result'!$D$6),1,0)</f>
        <v>0</v>
      </c>
      <c r="P127" s="15">
        <f>IF(($C127&gt;='Speed and Load result'!$D$3)*AND(P30&gt;='Speed and Load result'!$D$6),1,0)</f>
        <v>0</v>
      </c>
      <c r="Q127" s="15">
        <f>IF(($C127&gt;='Speed and Load result'!$D$3)*AND(Q30&gt;='Speed and Load result'!$D$6),1,0)</f>
        <v>0</v>
      </c>
      <c r="R127" s="15">
        <f>IF(($C127&gt;='Speed and Load result'!$D$3)*AND(R30&gt;='Speed and Load result'!$D$6),1,0)</f>
        <v>0</v>
      </c>
      <c r="S127" s="15">
        <f>IF(($C127&gt;='Speed and Load result'!$D$3)*AND(S30&gt;='Speed and Load result'!$D$6),1,0)</f>
        <v>0</v>
      </c>
      <c r="T127" s="15">
        <f>IF(($C127&gt;='Speed and Load result'!$D$3)*AND(T30&gt;='Speed and Load result'!$D$6),1,0)</f>
        <v>0</v>
      </c>
      <c r="U127" s="15">
        <f>IF(($C127&gt;='Speed and Load result'!$D$3)*AND(U30&gt;='Speed and Load result'!$D$6),1,0)</f>
        <v>0</v>
      </c>
      <c r="V127" s="15">
        <f>IF(($C127&gt;='Speed and Load result'!$D$3)*AND(V30&gt;='Speed and Load result'!$D$6),1,0)</f>
        <v>0</v>
      </c>
      <c r="W127" s="15">
        <f>IF(($C127&gt;='Speed and Load result'!$D$3)*AND(W30&gt;='Speed and Load result'!$D$6),1,0)</f>
        <v>0</v>
      </c>
      <c r="X127" s="15">
        <f>IF(($C127&gt;='Speed and Load result'!$D$3)*AND(X30&gt;='Speed and Load result'!$D$6),1,0)</f>
        <v>0</v>
      </c>
      <c r="Y127" s="15">
        <f>IF(($C127&gt;='Speed and Load result'!$D$3)*AND(Y30&gt;='Speed and Load result'!$D$6),1,0)</f>
        <v>0</v>
      </c>
      <c r="Z127" s="15">
        <f>IF(($C127&gt;='Speed and Load result'!$D$3)*AND(Z30&gt;='Speed and Load result'!$D$6),1,0)</f>
        <v>0</v>
      </c>
      <c r="AA127" s="15">
        <f>IF(($C127&gt;='Speed and Load result'!$D$3)*AND(AA30&gt;='Speed and Load result'!$D$6),1,0)</f>
        <v>0</v>
      </c>
      <c r="AB127" s="15">
        <f>IF(($C127&gt;='Speed and Load result'!$D$3)*AND(AB30&gt;='Speed and Load result'!$D$6),1,0)</f>
        <v>0</v>
      </c>
      <c r="AC127" s="15">
        <f>IF(($C127&gt;='Speed and Load result'!$D$3)*AND(AC30&gt;='Speed and Load result'!$D$6),1,0)</f>
        <v>0</v>
      </c>
      <c r="AD127" s="15">
        <f>IF(($C127&gt;='Speed and Load result'!$D$3)*AND(AD30&gt;='Speed and Load result'!$D$6),1,0)</f>
        <v>0</v>
      </c>
      <c r="AE127" s="15">
        <f>IF(($C127&gt;='Speed and Load result'!$D$3)*AND(AE30&gt;='Speed and Load result'!$D$6),1,0)</f>
        <v>0</v>
      </c>
      <c r="AF127" s="15">
        <f>IF(($C127&gt;='Speed and Load result'!$D$3)*AND(AF30&gt;='Speed and Load result'!$D$6),1,0)</f>
        <v>0</v>
      </c>
      <c r="AG127" s="15">
        <f>IF(($C127&gt;='Speed and Load result'!$D$3)*AND(AG30&gt;='Speed and Load result'!$D$6),1,0)</f>
        <v>0</v>
      </c>
      <c r="AH127" s="15">
        <f>IF(($C127&gt;='Speed and Load result'!$D$3)*AND(AH30&gt;='Speed and Load result'!$D$6),1,0)</f>
        <v>0</v>
      </c>
      <c r="AI127" s="15">
        <f>IF(($C127&gt;='Speed and Load result'!$D$3)*AND(AI30&gt;='Speed and Load result'!$D$6),1,0)</f>
        <v>0</v>
      </c>
      <c r="AJ127" s="15">
        <f>IF(($C127&gt;='Speed and Load result'!$D$3)*AND(AJ30&gt;='Speed and Load result'!$D$6),1,0)</f>
        <v>0</v>
      </c>
      <c r="AK127" s="15">
        <f>IF(($C127&gt;='Speed and Load result'!$D$3)*AND(AK30&gt;='Speed and Load result'!$D$6),1,0)</f>
        <v>0</v>
      </c>
      <c r="AL127" s="15">
        <f>IF(($C127&gt;='Speed and Load result'!$D$3)*AND(AL30&gt;='Speed and Load result'!$D$6),1,0)</f>
        <v>0</v>
      </c>
      <c r="AM127" s="15">
        <f>IF(($C127&gt;='Speed and Load result'!$D$3)*AND(AM30&gt;='Speed and Load result'!$D$6),1,0)</f>
        <v>0</v>
      </c>
      <c r="AN127" s="15">
        <f>IF(($C127&gt;='Speed and Load result'!$D$3)*AND(AN30&gt;='Speed and Load result'!$D$6),1,0)</f>
        <v>0</v>
      </c>
      <c r="AO127" s="15">
        <f>IF(($C127&gt;='Speed and Load result'!$D$3)*AND(AO30&gt;='Speed and Load result'!$D$6),1,0)</f>
        <v>0</v>
      </c>
      <c r="AP127" s="15">
        <f>IF(($C127&gt;='Speed and Load result'!$D$3)*AND(AP30&gt;='Speed and Load result'!$D$6),1,0)</f>
        <v>0</v>
      </c>
      <c r="AQ127" s="15">
        <f>IF(($C127&gt;='Speed and Load result'!$D$3)*AND(AQ30&gt;='Speed and Load result'!$D$6),1,0)</f>
        <v>0</v>
      </c>
      <c r="AR127" s="15">
        <f>IF(($C127&gt;='Speed and Load result'!$D$3)*AND(AR30&gt;='Speed and Load result'!$D$6),1,0)</f>
        <v>0</v>
      </c>
      <c r="AS127" s="15">
        <f>IF(($C127&gt;='Speed and Load result'!$D$3)*AND(AS30&gt;='Speed and Load result'!$D$6),1,0)</f>
        <v>0</v>
      </c>
      <c r="AT127" s="15">
        <f>IF(($C127&gt;='Speed and Load result'!$D$3)*AND(AT30&gt;='Speed and Load result'!$D$6),1,0)</f>
        <v>0</v>
      </c>
      <c r="AU127" s="15">
        <f>IF(($C127&gt;='Speed and Load result'!$D$3)*AND(AU30&gt;='Speed and Load result'!$D$6),1,0)</f>
        <v>0</v>
      </c>
      <c r="AV127" s="15">
        <f>IF(($C127&gt;='Speed and Load result'!$D$3)*AND(AV30&gt;='Speed and Load result'!$D$6),1,0)</f>
        <v>0</v>
      </c>
      <c r="AW127" s="15">
        <f>IF(($C127&gt;='Speed and Load result'!$D$3)*AND(AW30&gt;='Speed and Load result'!$D$6),1,0)</f>
        <v>0</v>
      </c>
      <c r="AX127" s="15">
        <f>IF(($C127&gt;='Speed and Load result'!$D$3)*AND(AX30&gt;='Speed and Load result'!$D$6),1,0)</f>
        <v>0</v>
      </c>
      <c r="AY127" s="15">
        <f>IF(($C127&gt;='Speed and Load result'!$D$3)*AND(AY30&gt;='Speed and Load result'!$D$6),1,0)</f>
        <v>0</v>
      </c>
      <c r="AZ127" s="15">
        <f>IF(($C127&gt;='Speed and Load result'!$D$3)*AND(AZ30&gt;='Speed and Load result'!$D$6),1,0)</f>
        <v>0</v>
      </c>
      <c r="BA127" s="15">
        <f>IF(($C127&gt;='Speed and Load result'!$D$3)*AND(BA30&gt;='Speed and Load result'!$D$6),1,0)</f>
        <v>0</v>
      </c>
      <c r="BB127" s="15">
        <f>IF(($C127&gt;='Speed and Load result'!$D$3)*AND(BB30&gt;='Speed and Load result'!$D$6),1,0)</f>
        <v>0</v>
      </c>
      <c r="BC127" s="15">
        <f>IF(($C127&gt;='Speed and Load result'!$D$3)*AND(BC30&gt;='Speed and Load result'!$D$6),1,0)</f>
        <v>0</v>
      </c>
      <c r="BD127" s="15">
        <f>IF(($C127&gt;='Speed and Load result'!$D$3)*AND(BD30&gt;='Speed and Load result'!$D$6),1,0)</f>
        <v>0</v>
      </c>
      <c r="BE127" s="15">
        <f>IF(($C127&gt;='Speed and Load result'!$D$3)*AND(BE30&gt;='Speed and Load result'!$D$6),1,0)</f>
        <v>0</v>
      </c>
      <c r="BF127" s="15">
        <f>IF(($C127&gt;='Speed and Load result'!$D$3)*AND(BF30&gt;='Speed and Load result'!$D$6),1,0)</f>
        <v>0</v>
      </c>
      <c r="BG127" s="15">
        <f>IF(($C127&gt;='Speed and Load result'!$D$3)*AND(BG30&gt;='Speed and Load result'!$D$6),1,0)</f>
        <v>0</v>
      </c>
      <c r="BH127" s="15">
        <f>IF(($C127&gt;='Speed and Load result'!$D$3)*AND(BH30&gt;='Speed and Load result'!$D$6),1,0)</f>
        <v>0</v>
      </c>
      <c r="BI127" s="15">
        <f>IF(($C127&gt;='Speed and Load result'!$D$3)*AND(BI30&gt;='Speed and Load result'!$D$6),1,0)</f>
        <v>0</v>
      </c>
      <c r="BJ127" s="15">
        <f>IF(($C127&gt;='Speed and Load result'!$D$3)*AND(BJ30&gt;='Speed and Load result'!$D$6),1,0)</f>
        <v>0</v>
      </c>
      <c r="BK127" s="15">
        <f>IF(($C127&gt;='Speed and Load result'!$D$3)*AND(BK30&gt;='Speed and Load result'!$D$6),1,0)</f>
        <v>0</v>
      </c>
      <c r="BL127" s="15">
        <f>IF(($C127&gt;='Speed and Load result'!$D$3)*AND(BL30&gt;='Speed and Load result'!$D$6),1,0)</f>
        <v>0</v>
      </c>
      <c r="BM127" s="15">
        <f>IF(($C127&gt;='Speed and Load result'!$D$3)*AND(BM30&gt;='Speed and Load result'!$D$6),1,0)</f>
        <v>0</v>
      </c>
      <c r="BN127" s="15">
        <f>IF(($C127&gt;='Speed and Load result'!$D$3)*AND(BN30&gt;='Speed and Load result'!$D$6),1,0)</f>
        <v>0</v>
      </c>
      <c r="BO127" s="15">
        <f>IF(($C127&gt;='Speed and Load result'!$D$3)*AND(BO30&gt;='Speed and Load result'!$D$6),1,0)</f>
        <v>0</v>
      </c>
    </row>
    <row r="128" spans="2:67" hidden="1">
      <c r="B128" s="106"/>
      <c r="C128" s="15">
        <f t="shared" si="25"/>
        <v>210</v>
      </c>
      <c r="D128" s="9" t="s">
        <v>209</v>
      </c>
      <c r="E128" s="15">
        <f>IF(($C128&gt;='Speed and Load result'!$D$3)*AND(E31&gt;='Speed and Load result'!$D$6),1,0)</f>
        <v>0</v>
      </c>
      <c r="F128" s="15">
        <f>IF(($C128&gt;='Speed and Load result'!$D$3)*AND(F31&gt;='Speed and Load result'!$D$6),1,0)</f>
        <v>0</v>
      </c>
      <c r="G128" s="15">
        <f>IF(($C128&gt;='Speed and Load result'!$D$3)*AND(G31&gt;='Speed and Load result'!$D$6),1,0)</f>
        <v>0</v>
      </c>
      <c r="H128" s="15">
        <f>IF(($C128&gt;='Speed and Load result'!$D$3)*AND(H31&gt;='Speed and Load result'!$D$6),1,0)</f>
        <v>0</v>
      </c>
      <c r="I128" s="15">
        <f>IF(($C128&gt;='Speed and Load result'!$D$3)*AND(I31&gt;='Speed and Load result'!$D$6),1,0)</f>
        <v>0</v>
      </c>
      <c r="J128" s="15">
        <f>IF(($C128&gt;='Speed and Load result'!$D$3)*AND(J31&gt;='Speed and Load result'!$D$6),1,0)</f>
        <v>0</v>
      </c>
      <c r="K128" s="15">
        <f>IF(($C128&gt;='Speed and Load result'!$D$3)*AND(K31&gt;='Speed and Load result'!$D$6),1,0)</f>
        <v>0</v>
      </c>
      <c r="L128" s="15">
        <f>IF(($C128&gt;='Speed and Load result'!$D$3)*AND(L31&gt;='Speed and Load result'!$D$6),1,0)</f>
        <v>0</v>
      </c>
      <c r="M128" s="15">
        <f>IF(($C128&gt;='Speed and Load result'!$D$3)*AND(M31&gt;='Speed and Load result'!$D$6),1,0)</f>
        <v>0</v>
      </c>
      <c r="N128" s="15">
        <f>IF(($C128&gt;='Speed and Load result'!$D$3)*AND(N31&gt;='Speed and Load result'!$D$6),1,0)</f>
        <v>0</v>
      </c>
      <c r="O128" s="15">
        <f>IF(($C128&gt;='Speed and Load result'!$D$3)*AND(O31&gt;='Speed and Load result'!$D$6),1,0)</f>
        <v>0</v>
      </c>
      <c r="P128" s="15">
        <f>IF(($C128&gt;='Speed and Load result'!$D$3)*AND(P31&gt;='Speed and Load result'!$D$6),1,0)</f>
        <v>0</v>
      </c>
      <c r="Q128" s="15">
        <f>IF(($C128&gt;='Speed and Load result'!$D$3)*AND(Q31&gt;='Speed and Load result'!$D$6),1,0)</f>
        <v>0</v>
      </c>
      <c r="R128" s="15">
        <f>IF(($C128&gt;='Speed and Load result'!$D$3)*AND(R31&gt;='Speed and Load result'!$D$6),1,0)</f>
        <v>0</v>
      </c>
      <c r="S128" s="15">
        <f>IF(($C128&gt;='Speed and Load result'!$D$3)*AND(S31&gt;='Speed and Load result'!$D$6),1,0)</f>
        <v>0</v>
      </c>
      <c r="T128" s="15">
        <f>IF(($C128&gt;='Speed and Load result'!$D$3)*AND(T31&gt;='Speed and Load result'!$D$6),1,0)</f>
        <v>0</v>
      </c>
      <c r="U128" s="15">
        <f>IF(($C128&gt;='Speed and Load result'!$D$3)*AND(U31&gt;='Speed and Load result'!$D$6),1,0)</f>
        <v>0</v>
      </c>
      <c r="V128" s="15">
        <f>IF(($C128&gt;='Speed and Load result'!$D$3)*AND(V31&gt;='Speed and Load result'!$D$6),1,0)</f>
        <v>0</v>
      </c>
      <c r="W128" s="15">
        <f>IF(($C128&gt;='Speed and Load result'!$D$3)*AND(W31&gt;='Speed and Load result'!$D$6),1,0)</f>
        <v>0</v>
      </c>
      <c r="X128" s="15">
        <f>IF(($C128&gt;='Speed and Load result'!$D$3)*AND(X31&gt;='Speed and Load result'!$D$6),1,0)</f>
        <v>0</v>
      </c>
      <c r="Y128" s="15">
        <f>IF(($C128&gt;='Speed and Load result'!$D$3)*AND(Y31&gt;='Speed and Load result'!$D$6),1,0)</f>
        <v>0</v>
      </c>
      <c r="Z128" s="15">
        <f>IF(($C128&gt;='Speed and Load result'!$D$3)*AND(Z31&gt;='Speed and Load result'!$D$6),1,0)</f>
        <v>0</v>
      </c>
      <c r="AA128" s="15">
        <f>IF(($C128&gt;='Speed and Load result'!$D$3)*AND(AA31&gt;='Speed and Load result'!$D$6),1,0)</f>
        <v>0</v>
      </c>
      <c r="AB128" s="15">
        <f>IF(($C128&gt;='Speed and Load result'!$D$3)*AND(AB31&gt;='Speed and Load result'!$D$6),1,0)</f>
        <v>0</v>
      </c>
      <c r="AC128" s="15">
        <f>IF(($C128&gt;='Speed and Load result'!$D$3)*AND(AC31&gt;='Speed and Load result'!$D$6),1,0)</f>
        <v>0</v>
      </c>
      <c r="AD128" s="15">
        <f>IF(($C128&gt;='Speed and Load result'!$D$3)*AND(AD31&gt;='Speed and Load result'!$D$6),1,0)</f>
        <v>0</v>
      </c>
      <c r="AE128" s="15">
        <f>IF(($C128&gt;='Speed and Load result'!$D$3)*AND(AE31&gt;='Speed and Load result'!$D$6),1,0)</f>
        <v>0</v>
      </c>
      <c r="AF128" s="15">
        <f>IF(($C128&gt;='Speed and Load result'!$D$3)*AND(AF31&gt;='Speed and Load result'!$D$6),1,0)</f>
        <v>0</v>
      </c>
      <c r="AG128" s="15">
        <f>IF(($C128&gt;='Speed and Load result'!$D$3)*AND(AG31&gt;='Speed and Load result'!$D$6),1,0)</f>
        <v>0</v>
      </c>
      <c r="AH128" s="15">
        <f>IF(($C128&gt;='Speed and Load result'!$D$3)*AND(AH31&gt;='Speed and Load result'!$D$6),1,0)</f>
        <v>0</v>
      </c>
      <c r="AI128" s="15">
        <f>IF(($C128&gt;='Speed and Load result'!$D$3)*AND(AI31&gt;='Speed and Load result'!$D$6),1,0)</f>
        <v>0</v>
      </c>
      <c r="AJ128" s="15">
        <f>IF(($C128&gt;='Speed and Load result'!$D$3)*AND(AJ31&gt;='Speed and Load result'!$D$6),1,0)</f>
        <v>0</v>
      </c>
      <c r="AK128" s="15">
        <f>IF(($C128&gt;='Speed and Load result'!$D$3)*AND(AK31&gt;='Speed and Load result'!$D$6),1,0)</f>
        <v>0</v>
      </c>
      <c r="AL128" s="15">
        <f>IF(($C128&gt;='Speed and Load result'!$D$3)*AND(AL31&gt;='Speed and Load result'!$D$6),1,0)</f>
        <v>0</v>
      </c>
      <c r="AM128" s="15">
        <f>IF(($C128&gt;='Speed and Load result'!$D$3)*AND(AM31&gt;='Speed and Load result'!$D$6),1,0)</f>
        <v>0</v>
      </c>
      <c r="AN128" s="15">
        <f>IF(($C128&gt;='Speed and Load result'!$D$3)*AND(AN31&gt;='Speed and Load result'!$D$6),1,0)</f>
        <v>0</v>
      </c>
      <c r="AO128" s="15">
        <f>IF(($C128&gt;='Speed and Load result'!$D$3)*AND(AO31&gt;='Speed and Load result'!$D$6),1,0)</f>
        <v>0</v>
      </c>
      <c r="AP128" s="15">
        <f>IF(($C128&gt;='Speed and Load result'!$D$3)*AND(AP31&gt;='Speed and Load result'!$D$6),1,0)</f>
        <v>0</v>
      </c>
      <c r="AQ128" s="15">
        <f>IF(($C128&gt;='Speed and Load result'!$D$3)*AND(AQ31&gt;='Speed and Load result'!$D$6),1,0)</f>
        <v>0</v>
      </c>
      <c r="AR128" s="15">
        <f>IF(($C128&gt;='Speed and Load result'!$D$3)*AND(AR31&gt;='Speed and Load result'!$D$6),1,0)</f>
        <v>0</v>
      </c>
      <c r="AS128" s="15">
        <f>IF(($C128&gt;='Speed and Load result'!$D$3)*AND(AS31&gt;='Speed and Load result'!$D$6),1,0)</f>
        <v>0</v>
      </c>
      <c r="AT128" s="15">
        <f>IF(($C128&gt;='Speed and Load result'!$D$3)*AND(AT31&gt;='Speed and Load result'!$D$6),1,0)</f>
        <v>0</v>
      </c>
      <c r="AU128" s="15">
        <f>IF(($C128&gt;='Speed and Load result'!$D$3)*AND(AU31&gt;='Speed and Load result'!$D$6),1,0)</f>
        <v>0</v>
      </c>
      <c r="AV128" s="15">
        <f>IF(($C128&gt;='Speed and Load result'!$D$3)*AND(AV31&gt;='Speed and Load result'!$D$6),1,0)</f>
        <v>0</v>
      </c>
      <c r="AW128" s="15">
        <f>IF(($C128&gt;='Speed and Load result'!$D$3)*AND(AW31&gt;='Speed and Load result'!$D$6),1,0)</f>
        <v>0</v>
      </c>
      <c r="AX128" s="15">
        <f>IF(($C128&gt;='Speed and Load result'!$D$3)*AND(AX31&gt;='Speed and Load result'!$D$6),1,0)</f>
        <v>0</v>
      </c>
      <c r="AY128" s="15">
        <f>IF(($C128&gt;='Speed and Load result'!$D$3)*AND(AY31&gt;='Speed and Load result'!$D$6),1,0)</f>
        <v>0</v>
      </c>
      <c r="AZ128" s="15">
        <f>IF(($C128&gt;='Speed and Load result'!$D$3)*AND(AZ31&gt;='Speed and Load result'!$D$6),1,0)</f>
        <v>0</v>
      </c>
      <c r="BA128" s="15">
        <f>IF(($C128&gt;='Speed and Load result'!$D$3)*AND(BA31&gt;='Speed and Load result'!$D$6),1,0)</f>
        <v>0</v>
      </c>
      <c r="BB128" s="15">
        <f>IF(($C128&gt;='Speed and Load result'!$D$3)*AND(BB31&gt;='Speed and Load result'!$D$6),1,0)</f>
        <v>0</v>
      </c>
      <c r="BC128" s="15">
        <f>IF(($C128&gt;='Speed and Load result'!$D$3)*AND(BC31&gt;='Speed and Load result'!$D$6),1,0)</f>
        <v>0</v>
      </c>
      <c r="BD128" s="15">
        <f>IF(($C128&gt;='Speed and Load result'!$D$3)*AND(BD31&gt;='Speed and Load result'!$D$6),1,0)</f>
        <v>0</v>
      </c>
      <c r="BE128" s="15">
        <f>IF(($C128&gt;='Speed and Load result'!$D$3)*AND(BE31&gt;='Speed and Load result'!$D$6),1,0)</f>
        <v>0</v>
      </c>
      <c r="BF128" s="15">
        <f>IF(($C128&gt;='Speed and Load result'!$D$3)*AND(BF31&gt;='Speed and Load result'!$D$6),1,0)</f>
        <v>0</v>
      </c>
      <c r="BG128" s="15">
        <f>IF(($C128&gt;='Speed and Load result'!$D$3)*AND(BG31&gt;='Speed and Load result'!$D$6),1,0)</f>
        <v>0</v>
      </c>
      <c r="BH128" s="15">
        <f>IF(($C128&gt;='Speed and Load result'!$D$3)*AND(BH31&gt;='Speed and Load result'!$D$6),1,0)</f>
        <v>0</v>
      </c>
      <c r="BI128" s="15">
        <f>IF(($C128&gt;='Speed and Load result'!$D$3)*AND(BI31&gt;='Speed and Load result'!$D$6),1,0)</f>
        <v>0</v>
      </c>
      <c r="BJ128" s="15">
        <f>IF(($C128&gt;='Speed and Load result'!$D$3)*AND(BJ31&gt;='Speed and Load result'!$D$6),1,0)</f>
        <v>0</v>
      </c>
      <c r="BK128" s="15">
        <f>IF(($C128&gt;='Speed and Load result'!$D$3)*AND(BK31&gt;='Speed and Load result'!$D$6),1,0)</f>
        <v>0</v>
      </c>
      <c r="BL128" s="15">
        <f>IF(($C128&gt;='Speed and Load result'!$D$3)*AND(BL31&gt;='Speed and Load result'!$D$6),1,0)</f>
        <v>0</v>
      </c>
      <c r="BM128" s="15">
        <f>IF(($C128&gt;='Speed and Load result'!$D$3)*AND(BM31&gt;='Speed and Load result'!$D$6),1,0)</f>
        <v>0</v>
      </c>
      <c r="BN128" s="15">
        <f>IF(($C128&gt;='Speed and Load result'!$D$3)*AND(BN31&gt;='Speed and Load result'!$D$6),1,0)</f>
        <v>0</v>
      </c>
      <c r="BO128" s="15">
        <f>IF(($C128&gt;='Speed and Load result'!$D$3)*AND(BO31&gt;='Speed and Load result'!$D$6),1,0)</f>
        <v>0</v>
      </c>
    </row>
    <row r="129" spans="2:67" hidden="1">
      <c r="B129" s="106"/>
      <c r="C129" s="15">
        <f t="shared" si="25"/>
        <v>250</v>
      </c>
      <c r="D129" s="9" t="s">
        <v>209</v>
      </c>
      <c r="E129" s="15">
        <f>IF(($C129&gt;='Speed and Load result'!$D$3)*AND(E32&gt;='Speed and Load result'!$D$6),1,0)</f>
        <v>0</v>
      </c>
      <c r="F129" s="15">
        <f>IF(($C129&gt;='Speed and Load result'!$D$3)*AND(F32&gt;='Speed and Load result'!$D$6),1,0)</f>
        <v>0</v>
      </c>
      <c r="G129" s="15">
        <f>IF(($C129&gt;='Speed and Load result'!$D$3)*AND(G32&gt;='Speed and Load result'!$D$6),1,0)</f>
        <v>0</v>
      </c>
      <c r="H129" s="15">
        <f>IF(($C129&gt;='Speed and Load result'!$D$3)*AND(H32&gt;='Speed and Load result'!$D$6),1,0)</f>
        <v>0</v>
      </c>
      <c r="I129" s="15">
        <f>IF(($C129&gt;='Speed and Load result'!$D$3)*AND(I32&gt;='Speed and Load result'!$D$6),1,0)</f>
        <v>0</v>
      </c>
      <c r="J129" s="15">
        <f>IF(($C129&gt;='Speed and Load result'!$D$3)*AND(J32&gt;='Speed and Load result'!$D$6),1,0)</f>
        <v>0</v>
      </c>
      <c r="K129" s="15">
        <f>IF(($C129&gt;='Speed and Load result'!$D$3)*AND(K32&gt;='Speed and Load result'!$D$6),1,0)</f>
        <v>0</v>
      </c>
      <c r="L129" s="15">
        <f>IF(($C129&gt;='Speed and Load result'!$D$3)*AND(L32&gt;='Speed and Load result'!$D$6),1,0)</f>
        <v>0</v>
      </c>
      <c r="M129" s="15">
        <f>IF(($C129&gt;='Speed and Load result'!$D$3)*AND(M32&gt;='Speed and Load result'!$D$6),1,0)</f>
        <v>0</v>
      </c>
      <c r="N129" s="15">
        <f>IF(($C129&gt;='Speed and Load result'!$D$3)*AND(N32&gt;='Speed and Load result'!$D$6),1,0)</f>
        <v>0</v>
      </c>
      <c r="O129" s="15">
        <f>IF(($C129&gt;='Speed and Load result'!$D$3)*AND(O32&gt;='Speed and Load result'!$D$6),1,0)</f>
        <v>0</v>
      </c>
      <c r="P129" s="15">
        <f>IF(($C129&gt;='Speed and Load result'!$D$3)*AND(P32&gt;='Speed and Load result'!$D$6),1,0)</f>
        <v>0</v>
      </c>
      <c r="Q129" s="15">
        <f>IF(($C129&gt;='Speed and Load result'!$D$3)*AND(Q32&gt;='Speed and Load result'!$D$6),1,0)</f>
        <v>0</v>
      </c>
      <c r="R129" s="15">
        <f>IF(($C129&gt;='Speed and Load result'!$D$3)*AND(R32&gt;='Speed and Load result'!$D$6),1,0)</f>
        <v>0</v>
      </c>
      <c r="S129" s="15">
        <f>IF(($C129&gt;='Speed and Load result'!$D$3)*AND(S32&gt;='Speed and Load result'!$D$6),1,0)</f>
        <v>0</v>
      </c>
      <c r="T129" s="15">
        <f>IF(($C129&gt;='Speed and Load result'!$D$3)*AND(T32&gt;='Speed and Load result'!$D$6),1,0)</f>
        <v>0</v>
      </c>
      <c r="U129" s="15">
        <f>IF(($C129&gt;='Speed and Load result'!$D$3)*AND(U32&gt;='Speed and Load result'!$D$6),1,0)</f>
        <v>0</v>
      </c>
      <c r="V129" s="15">
        <f>IF(($C129&gt;='Speed and Load result'!$D$3)*AND(V32&gt;='Speed and Load result'!$D$6),1,0)</f>
        <v>0</v>
      </c>
      <c r="W129" s="15">
        <f>IF(($C129&gt;='Speed and Load result'!$D$3)*AND(W32&gt;='Speed and Load result'!$D$6),1,0)</f>
        <v>0</v>
      </c>
      <c r="X129" s="15">
        <f>IF(($C129&gt;='Speed and Load result'!$D$3)*AND(X32&gt;='Speed and Load result'!$D$6),1,0)</f>
        <v>0</v>
      </c>
      <c r="Y129" s="15">
        <f>IF(($C129&gt;='Speed and Load result'!$D$3)*AND(Y32&gt;='Speed and Load result'!$D$6),1,0)</f>
        <v>0</v>
      </c>
      <c r="Z129" s="15">
        <f>IF(($C129&gt;='Speed and Load result'!$D$3)*AND(Z32&gt;='Speed and Load result'!$D$6),1,0)</f>
        <v>0</v>
      </c>
      <c r="AA129" s="15">
        <f>IF(($C129&gt;='Speed and Load result'!$D$3)*AND(AA32&gt;='Speed and Load result'!$D$6),1,0)</f>
        <v>0</v>
      </c>
      <c r="AB129" s="15">
        <f>IF(($C129&gt;='Speed and Load result'!$D$3)*AND(AB32&gt;='Speed and Load result'!$D$6),1,0)</f>
        <v>0</v>
      </c>
      <c r="AC129" s="15">
        <f>IF(($C129&gt;='Speed and Load result'!$D$3)*AND(AC32&gt;='Speed and Load result'!$D$6),1,0)</f>
        <v>0</v>
      </c>
      <c r="AD129" s="15">
        <f>IF(($C129&gt;='Speed and Load result'!$D$3)*AND(AD32&gt;='Speed and Load result'!$D$6),1,0)</f>
        <v>0</v>
      </c>
      <c r="AE129" s="15">
        <f>IF(($C129&gt;='Speed and Load result'!$D$3)*AND(AE32&gt;='Speed and Load result'!$D$6),1,0)</f>
        <v>0</v>
      </c>
      <c r="AF129" s="15">
        <f>IF(($C129&gt;='Speed and Load result'!$D$3)*AND(AF32&gt;='Speed and Load result'!$D$6),1,0)</f>
        <v>0</v>
      </c>
      <c r="AG129" s="15">
        <f>IF(($C129&gt;='Speed and Load result'!$D$3)*AND(AG32&gt;='Speed and Load result'!$D$6),1,0)</f>
        <v>0</v>
      </c>
      <c r="AH129" s="15">
        <f>IF(($C129&gt;='Speed and Load result'!$D$3)*AND(AH32&gt;='Speed and Load result'!$D$6),1,0)</f>
        <v>0</v>
      </c>
      <c r="AI129" s="15">
        <f>IF(($C129&gt;='Speed and Load result'!$D$3)*AND(AI32&gt;='Speed and Load result'!$D$6),1,0)</f>
        <v>0</v>
      </c>
      <c r="AJ129" s="15">
        <f>IF(($C129&gt;='Speed and Load result'!$D$3)*AND(AJ32&gt;='Speed and Load result'!$D$6),1,0)</f>
        <v>0</v>
      </c>
      <c r="AK129" s="15">
        <f>IF(($C129&gt;='Speed and Load result'!$D$3)*AND(AK32&gt;='Speed and Load result'!$D$6),1,0)</f>
        <v>0</v>
      </c>
      <c r="AL129" s="15">
        <f>IF(($C129&gt;='Speed and Load result'!$D$3)*AND(AL32&gt;='Speed and Load result'!$D$6),1,0)</f>
        <v>0</v>
      </c>
      <c r="AM129" s="15">
        <f>IF(($C129&gt;='Speed and Load result'!$D$3)*AND(AM32&gt;='Speed and Load result'!$D$6),1,0)</f>
        <v>0</v>
      </c>
      <c r="AN129" s="15">
        <f>IF(($C129&gt;='Speed and Load result'!$D$3)*AND(AN32&gt;='Speed and Load result'!$D$6),1,0)</f>
        <v>0</v>
      </c>
      <c r="AO129" s="15">
        <f>IF(($C129&gt;='Speed and Load result'!$D$3)*AND(AO32&gt;='Speed and Load result'!$D$6),1,0)</f>
        <v>0</v>
      </c>
      <c r="AP129" s="15">
        <f>IF(($C129&gt;='Speed and Load result'!$D$3)*AND(AP32&gt;='Speed and Load result'!$D$6),1,0)</f>
        <v>0</v>
      </c>
      <c r="AQ129" s="15">
        <f>IF(($C129&gt;='Speed and Load result'!$D$3)*AND(AQ32&gt;='Speed and Load result'!$D$6),1,0)</f>
        <v>0</v>
      </c>
      <c r="AR129" s="15">
        <f>IF(($C129&gt;='Speed and Load result'!$D$3)*AND(AR32&gt;='Speed and Load result'!$D$6),1,0)</f>
        <v>0</v>
      </c>
      <c r="AS129" s="15">
        <f>IF(($C129&gt;='Speed and Load result'!$D$3)*AND(AS32&gt;='Speed and Load result'!$D$6),1,0)</f>
        <v>0</v>
      </c>
      <c r="AT129" s="15">
        <f>IF(($C129&gt;='Speed and Load result'!$D$3)*AND(AT32&gt;='Speed and Load result'!$D$6),1,0)</f>
        <v>0</v>
      </c>
      <c r="AU129" s="15">
        <f>IF(($C129&gt;='Speed and Load result'!$D$3)*AND(AU32&gt;='Speed and Load result'!$D$6),1,0)</f>
        <v>0</v>
      </c>
      <c r="AV129" s="15">
        <f>IF(($C129&gt;='Speed and Load result'!$D$3)*AND(AV32&gt;='Speed and Load result'!$D$6),1,0)</f>
        <v>0</v>
      </c>
      <c r="AW129" s="15">
        <f>IF(($C129&gt;='Speed and Load result'!$D$3)*AND(AW32&gt;='Speed and Load result'!$D$6),1,0)</f>
        <v>0</v>
      </c>
      <c r="AX129" s="15">
        <f>IF(($C129&gt;='Speed and Load result'!$D$3)*AND(AX32&gt;='Speed and Load result'!$D$6),1,0)</f>
        <v>0</v>
      </c>
      <c r="AY129" s="15">
        <f>IF(($C129&gt;='Speed and Load result'!$D$3)*AND(AY32&gt;='Speed and Load result'!$D$6),1,0)</f>
        <v>0</v>
      </c>
      <c r="AZ129" s="15">
        <f>IF(($C129&gt;='Speed and Load result'!$D$3)*AND(AZ32&gt;='Speed and Load result'!$D$6),1,0)</f>
        <v>0</v>
      </c>
      <c r="BA129" s="15">
        <f>IF(($C129&gt;='Speed and Load result'!$D$3)*AND(BA32&gt;='Speed and Load result'!$D$6),1,0)</f>
        <v>0</v>
      </c>
      <c r="BB129" s="15">
        <f>IF(($C129&gt;='Speed and Load result'!$D$3)*AND(BB32&gt;='Speed and Load result'!$D$6),1,0)</f>
        <v>0</v>
      </c>
      <c r="BC129" s="15">
        <f>IF(($C129&gt;='Speed and Load result'!$D$3)*AND(BC32&gt;='Speed and Load result'!$D$6),1,0)</f>
        <v>0</v>
      </c>
      <c r="BD129" s="15">
        <f>IF(($C129&gt;='Speed and Load result'!$D$3)*AND(BD32&gt;='Speed and Load result'!$D$6),1,0)</f>
        <v>0</v>
      </c>
      <c r="BE129" s="15">
        <f>IF(($C129&gt;='Speed and Load result'!$D$3)*AND(BE32&gt;='Speed and Load result'!$D$6),1,0)</f>
        <v>0</v>
      </c>
      <c r="BF129" s="15">
        <f>IF(($C129&gt;='Speed and Load result'!$D$3)*AND(BF32&gt;='Speed and Load result'!$D$6),1,0)</f>
        <v>0</v>
      </c>
      <c r="BG129" s="15">
        <f>IF(($C129&gt;='Speed and Load result'!$D$3)*AND(BG32&gt;='Speed and Load result'!$D$6),1,0)</f>
        <v>0</v>
      </c>
      <c r="BH129" s="15">
        <f>IF(($C129&gt;='Speed and Load result'!$D$3)*AND(BH32&gt;='Speed and Load result'!$D$6),1,0)</f>
        <v>0</v>
      </c>
      <c r="BI129" s="15">
        <f>IF(($C129&gt;='Speed and Load result'!$D$3)*AND(BI32&gt;='Speed and Load result'!$D$6),1,0)</f>
        <v>0</v>
      </c>
      <c r="BJ129" s="15">
        <f>IF(($C129&gt;='Speed and Load result'!$D$3)*AND(BJ32&gt;='Speed and Load result'!$D$6),1,0)</f>
        <v>0</v>
      </c>
      <c r="BK129" s="15">
        <f>IF(($C129&gt;='Speed and Load result'!$D$3)*AND(BK32&gt;='Speed and Load result'!$D$6),1,0)</f>
        <v>0</v>
      </c>
      <c r="BL129" s="15">
        <f>IF(($C129&gt;='Speed and Load result'!$D$3)*AND(BL32&gt;='Speed and Load result'!$D$6),1,0)</f>
        <v>0</v>
      </c>
      <c r="BM129" s="15">
        <f>IF(($C129&gt;='Speed and Load result'!$D$3)*AND(BM32&gt;='Speed and Load result'!$D$6),1,0)</f>
        <v>0</v>
      </c>
      <c r="BN129" s="15">
        <f>IF(($C129&gt;='Speed and Load result'!$D$3)*AND(BN32&gt;='Speed and Load result'!$D$6),1,0)</f>
        <v>0</v>
      </c>
      <c r="BO129" s="15">
        <f>IF(($C129&gt;='Speed and Load result'!$D$3)*AND(BO32&gt;='Speed and Load result'!$D$6),1,0)</f>
        <v>0</v>
      </c>
    </row>
    <row r="130" spans="2:67" hidden="1">
      <c r="B130" s="106"/>
      <c r="C130" s="15">
        <f t="shared" si="25"/>
        <v>270</v>
      </c>
      <c r="D130" s="9" t="s">
        <v>209</v>
      </c>
      <c r="E130" s="15">
        <f>IF(($C130&gt;='Speed and Load result'!$D$3)*AND(E33&gt;='Speed and Load result'!$D$6),1,0)</f>
        <v>0</v>
      </c>
      <c r="F130" s="15">
        <f>IF(($C130&gt;='Speed and Load result'!$D$3)*AND(F33&gt;='Speed and Load result'!$D$6),1,0)</f>
        <v>0</v>
      </c>
      <c r="G130" s="15">
        <f>IF(($C130&gt;='Speed and Load result'!$D$3)*AND(G33&gt;='Speed and Load result'!$D$6),1,0)</f>
        <v>0</v>
      </c>
      <c r="H130" s="15">
        <f>IF(($C130&gt;='Speed and Load result'!$D$3)*AND(H33&gt;='Speed and Load result'!$D$6),1,0)</f>
        <v>0</v>
      </c>
      <c r="I130" s="15">
        <f>IF(($C130&gt;='Speed and Load result'!$D$3)*AND(I33&gt;='Speed and Load result'!$D$6),1,0)</f>
        <v>0</v>
      </c>
      <c r="J130" s="15">
        <f>IF(($C130&gt;='Speed and Load result'!$D$3)*AND(J33&gt;='Speed and Load result'!$D$6),1,0)</f>
        <v>0</v>
      </c>
      <c r="K130" s="15">
        <f>IF(($C130&gt;='Speed and Load result'!$D$3)*AND(K33&gt;='Speed and Load result'!$D$6),1,0)</f>
        <v>0</v>
      </c>
      <c r="L130" s="15">
        <f>IF(($C130&gt;='Speed and Load result'!$D$3)*AND(L33&gt;='Speed and Load result'!$D$6),1,0)</f>
        <v>0</v>
      </c>
      <c r="M130" s="15">
        <f>IF(($C130&gt;='Speed and Load result'!$D$3)*AND(M33&gt;='Speed and Load result'!$D$6),1,0)</f>
        <v>0</v>
      </c>
      <c r="N130" s="15">
        <f>IF(($C130&gt;='Speed and Load result'!$D$3)*AND(N33&gt;='Speed and Load result'!$D$6),1,0)</f>
        <v>0</v>
      </c>
      <c r="O130" s="15">
        <f>IF(($C130&gt;='Speed and Load result'!$D$3)*AND(O33&gt;='Speed and Load result'!$D$6),1,0)</f>
        <v>0</v>
      </c>
      <c r="P130" s="15">
        <f>IF(($C130&gt;='Speed and Load result'!$D$3)*AND(P33&gt;='Speed and Load result'!$D$6),1,0)</f>
        <v>0</v>
      </c>
      <c r="Q130" s="15">
        <f>IF(($C130&gt;='Speed and Load result'!$D$3)*AND(Q33&gt;='Speed and Load result'!$D$6),1,0)</f>
        <v>0</v>
      </c>
      <c r="R130" s="15">
        <f>IF(($C130&gt;='Speed and Load result'!$D$3)*AND(R33&gt;='Speed and Load result'!$D$6),1,0)</f>
        <v>0</v>
      </c>
      <c r="S130" s="15">
        <f>IF(($C130&gt;='Speed and Load result'!$D$3)*AND(S33&gt;='Speed and Load result'!$D$6),1,0)</f>
        <v>0</v>
      </c>
      <c r="T130" s="15">
        <f>IF(($C130&gt;='Speed and Load result'!$D$3)*AND(T33&gt;='Speed and Load result'!$D$6),1,0)</f>
        <v>0</v>
      </c>
      <c r="U130" s="15">
        <f>IF(($C130&gt;='Speed and Load result'!$D$3)*AND(U33&gt;='Speed and Load result'!$D$6),1,0)</f>
        <v>0</v>
      </c>
      <c r="V130" s="15">
        <f>IF(($C130&gt;='Speed and Load result'!$D$3)*AND(V33&gt;='Speed and Load result'!$D$6),1,0)</f>
        <v>0</v>
      </c>
      <c r="W130" s="15">
        <f>IF(($C130&gt;='Speed and Load result'!$D$3)*AND(W33&gt;='Speed and Load result'!$D$6),1,0)</f>
        <v>0</v>
      </c>
      <c r="X130" s="15">
        <f>IF(($C130&gt;='Speed and Load result'!$D$3)*AND(X33&gt;='Speed and Load result'!$D$6),1,0)</f>
        <v>0</v>
      </c>
      <c r="Y130" s="15">
        <f>IF(($C130&gt;='Speed and Load result'!$D$3)*AND(Y33&gt;='Speed and Load result'!$D$6),1,0)</f>
        <v>0</v>
      </c>
      <c r="Z130" s="15">
        <f>IF(($C130&gt;='Speed and Load result'!$D$3)*AND(Z33&gt;='Speed and Load result'!$D$6),1,0)</f>
        <v>0</v>
      </c>
      <c r="AA130" s="15">
        <f>IF(($C130&gt;='Speed and Load result'!$D$3)*AND(AA33&gt;='Speed and Load result'!$D$6),1,0)</f>
        <v>0</v>
      </c>
      <c r="AB130" s="15">
        <f>IF(($C130&gt;='Speed and Load result'!$D$3)*AND(AB33&gt;='Speed and Load result'!$D$6),1,0)</f>
        <v>0</v>
      </c>
      <c r="AC130" s="15">
        <f>IF(($C130&gt;='Speed and Load result'!$D$3)*AND(AC33&gt;='Speed and Load result'!$D$6),1,0)</f>
        <v>0</v>
      </c>
      <c r="AD130" s="15">
        <f>IF(($C130&gt;='Speed and Load result'!$D$3)*AND(AD33&gt;='Speed and Load result'!$D$6),1,0)</f>
        <v>0</v>
      </c>
      <c r="AE130" s="15">
        <f>IF(($C130&gt;='Speed and Load result'!$D$3)*AND(AE33&gt;='Speed and Load result'!$D$6),1,0)</f>
        <v>0</v>
      </c>
      <c r="AF130" s="15">
        <f>IF(($C130&gt;='Speed and Load result'!$D$3)*AND(AF33&gt;='Speed and Load result'!$D$6),1,0)</f>
        <v>0</v>
      </c>
      <c r="AG130" s="15">
        <f>IF(($C130&gt;='Speed and Load result'!$D$3)*AND(AG33&gt;='Speed and Load result'!$D$6),1,0)</f>
        <v>0</v>
      </c>
      <c r="AH130" s="15">
        <f>IF(($C130&gt;='Speed and Load result'!$D$3)*AND(AH33&gt;='Speed and Load result'!$D$6),1,0)</f>
        <v>0</v>
      </c>
      <c r="AI130" s="15">
        <f>IF(($C130&gt;='Speed and Load result'!$D$3)*AND(AI33&gt;='Speed and Load result'!$D$6),1,0)</f>
        <v>0</v>
      </c>
      <c r="AJ130" s="15">
        <f>IF(($C130&gt;='Speed and Load result'!$D$3)*AND(AJ33&gt;='Speed and Load result'!$D$6),1,0)</f>
        <v>0</v>
      </c>
      <c r="AK130" s="15">
        <f>IF(($C130&gt;='Speed and Load result'!$D$3)*AND(AK33&gt;='Speed and Load result'!$D$6),1,0)</f>
        <v>0</v>
      </c>
      <c r="AL130" s="15">
        <f>IF(($C130&gt;='Speed and Load result'!$D$3)*AND(AL33&gt;='Speed and Load result'!$D$6),1,0)</f>
        <v>0</v>
      </c>
      <c r="AM130" s="15">
        <f>IF(($C130&gt;='Speed and Load result'!$D$3)*AND(AM33&gt;='Speed and Load result'!$D$6),1,0)</f>
        <v>0</v>
      </c>
      <c r="AN130" s="15">
        <f>IF(($C130&gt;='Speed and Load result'!$D$3)*AND(AN33&gt;='Speed and Load result'!$D$6),1,0)</f>
        <v>0</v>
      </c>
      <c r="AO130" s="15">
        <f>IF(($C130&gt;='Speed and Load result'!$D$3)*AND(AO33&gt;='Speed and Load result'!$D$6),1,0)</f>
        <v>0</v>
      </c>
      <c r="AP130" s="15">
        <f>IF(($C130&gt;='Speed and Load result'!$D$3)*AND(AP33&gt;='Speed and Load result'!$D$6),1,0)</f>
        <v>0</v>
      </c>
      <c r="AQ130" s="15">
        <f>IF(($C130&gt;='Speed and Load result'!$D$3)*AND(AQ33&gt;='Speed and Load result'!$D$6),1,0)</f>
        <v>0</v>
      </c>
      <c r="AR130" s="15">
        <f>IF(($C130&gt;='Speed and Load result'!$D$3)*AND(AR33&gt;='Speed and Load result'!$D$6),1,0)</f>
        <v>0</v>
      </c>
      <c r="AS130" s="15">
        <f>IF(($C130&gt;='Speed and Load result'!$D$3)*AND(AS33&gt;='Speed and Load result'!$D$6),1,0)</f>
        <v>0</v>
      </c>
      <c r="AT130" s="15">
        <f>IF(($C130&gt;='Speed and Load result'!$D$3)*AND(AT33&gt;='Speed and Load result'!$D$6),1,0)</f>
        <v>0</v>
      </c>
      <c r="AU130" s="15">
        <f>IF(($C130&gt;='Speed and Load result'!$D$3)*AND(AU33&gt;='Speed and Load result'!$D$6),1,0)</f>
        <v>0</v>
      </c>
      <c r="AV130" s="15">
        <f>IF(($C130&gt;='Speed and Load result'!$D$3)*AND(AV33&gt;='Speed and Load result'!$D$6),1,0)</f>
        <v>0</v>
      </c>
      <c r="AW130" s="15">
        <f>IF(($C130&gt;='Speed and Load result'!$D$3)*AND(AW33&gt;='Speed and Load result'!$D$6),1,0)</f>
        <v>0</v>
      </c>
      <c r="AX130" s="15">
        <f>IF(($C130&gt;='Speed and Load result'!$D$3)*AND(AX33&gt;='Speed and Load result'!$D$6),1,0)</f>
        <v>0</v>
      </c>
      <c r="AY130" s="15">
        <f>IF(($C130&gt;='Speed and Load result'!$D$3)*AND(AY33&gt;='Speed and Load result'!$D$6),1,0)</f>
        <v>0</v>
      </c>
      <c r="AZ130" s="15">
        <f>IF(($C130&gt;='Speed and Load result'!$D$3)*AND(AZ33&gt;='Speed and Load result'!$D$6),1,0)</f>
        <v>0</v>
      </c>
      <c r="BA130" s="15">
        <f>IF(($C130&gt;='Speed and Load result'!$D$3)*AND(BA33&gt;='Speed and Load result'!$D$6),1,0)</f>
        <v>0</v>
      </c>
      <c r="BB130" s="15">
        <f>IF(($C130&gt;='Speed and Load result'!$D$3)*AND(BB33&gt;='Speed and Load result'!$D$6),1,0)</f>
        <v>0</v>
      </c>
      <c r="BC130" s="15">
        <f>IF(($C130&gt;='Speed and Load result'!$D$3)*AND(BC33&gt;='Speed and Load result'!$D$6),1,0)</f>
        <v>0</v>
      </c>
      <c r="BD130" s="15">
        <f>IF(($C130&gt;='Speed and Load result'!$D$3)*AND(BD33&gt;='Speed and Load result'!$D$6),1,0)</f>
        <v>0</v>
      </c>
      <c r="BE130" s="15">
        <f>IF(($C130&gt;='Speed and Load result'!$D$3)*AND(BE33&gt;='Speed and Load result'!$D$6),1,0)</f>
        <v>0</v>
      </c>
      <c r="BF130" s="15">
        <f>IF(($C130&gt;='Speed and Load result'!$D$3)*AND(BF33&gt;='Speed and Load result'!$D$6),1,0)</f>
        <v>0</v>
      </c>
      <c r="BG130" s="15">
        <f>IF(($C130&gt;='Speed and Load result'!$D$3)*AND(BG33&gt;='Speed and Load result'!$D$6),1,0)</f>
        <v>0</v>
      </c>
      <c r="BH130" s="15">
        <f>IF(($C130&gt;='Speed and Load result'!$D$3)*AND(BH33&gt;='Speed and Load result'!$D$6),1,0)</f>
        <v>0</v>
      </c>
      <c r="BI130" s="15">
        <f>IF(($C130&gt;='Speed and Load result'!$D$3)*AND(BI33&gt;='Speed and Load result'!$D$6),1,0)</f>
        <v>0</v>
      </c>
      <c r="BJ130" s="15">
        <f>IF(($C130&gt;='Speed and Load result'!$D$3)*AND(BJ33&gt;='Speed and Load result'!$D$6),1,0)</f>
        <v>0</v>
      </c>
      <c r="BK130" s="15">
        <f>IF(($C130&gt;='Speed and Load result'!$D$3)*AND(BK33&gt;='Speed and Load result'!$D$6),1,0)</f>
        <v>0</v>
      </c>
      <c r="BL130" s="15">
        <f>IF(($C130&gt;='Speed and Load result'!$D$3)*AND(BL33&gt;='Speed and Load result'!$D$6),1,0)</f>
        <v>0</v>
      </c>
      <c r="BM130" s="15">
        <f>IF(($C130&gt;='Speed and Load result'!$D$3)*AND(BM33&gt;='Speed and Load result'!$D$6),1,0)</f>
        <v>0</v>
      </c>
      <c r="BN130" s="15">
        <f>IF(($C130&gt;='Speed and Load result'!$D$3)*AND(BN33&gt;='Speed and Load result'!$D$6),1,0)</f>
        <v>0</v>
      </c>
      <c r="BO130" s="15">
        <f>IF(($C130&gt;='Speed and Load result'!$D$3)*AND(BO33&gt;='Speed and Load result'!$D$6),1,0)</f>
        <v>0</v>
      </c>
    </row>
    <row r="131" spans="2:67" hidden="1">
      <c r="B131" s="106"/>
      <c r="C131" s="15">
        <f t="shared" si="25"/>
        <v>280</v>
      </c>
      <c r="D131" s="9" t="s">
        <v>209</v>
      </c>
      <c r="E131" s="15">
        <f>IF(($C131&gt;='Speed and Load result'!$D$3)*AND(E34&gt;='Speed and Load result'!$D$6),1,0)</f>
        <v>0</v>
      </c>
      <c r="F131" s="15">
        <f>IF(($C131&gt;='Speed and Load result'!$D$3)*AND(F34&gt;='Speed and Load result'!$D$6),1,0)</f>
        <v>0</v>
      </c>
      <c r="G131" s="15">
        <f>IF(($C131&gt;='Speed and Load result'!$D$3)*AND(G34&gt;='Speed and Load result'!$D$6),1,0)</f>
        <v>0</v>
      </c>
      <c r="H131" s="15">
        <f>IF(($C131&gt;='Speed and Load result'!$D$3)*AND(H34&gt;='Speed and Load result'!$D$6),1,0)</f>
        <v>0</v>
      </c>
      <c r="I131" s="15">
        <f>IF(($C131&gt;='Speed and Load result'!$D$3)*AND(I34&gt;='Speed and Load result'!$D$6),1,0)</f>
        <v>0</v>
      </c>
      <c r="J131" s="15">
        <f>IF(($C131&gt;='Speed and Load result'!$D$3)*AND(J34&gt;='Speed and Load result'!$D$6),1,0)</f>
        <v>0</v>
      </c>
      <c r="K131" s="15">
        <f>IF(($C131&gt;='Speed and Load result'!$D$3)*AND(K34&gt;='Speed and Load result'!$D$6),1,0)</f>
        <v>0</v>
      </c>
      <c r="L131" s="15">
        <f>IF(($C131&gt;='Speed and Load result'!$D$3)*AND(L34&gt;='Speed and Load result'!$D$6),1,0)</f>
        <v>0</v>
      </c>
      <c r="M131" s="15">
        <f>IF(($C131&gt;='Speed and Load result'!$D$3)*AND(M34&gt;='Speed and Load result'!$D$6),1,0)</f>
        <v>0</v>
      </c>
      <c r="N131" s="15">
        <f>IF(($C131&gt;='Speed and Load result'!$D$3)*AND(N34&gt;='Speed and Load result'!$D$6),1,0)</f>
        <v>0</v>
      </c>
      <c r="O131" s="15">
        <f>IF(($C131&gt;='Speed and Load result'!$D$3)*AND(O34&gt;='Speed and Load result'!$D$6),1,0)</f>
        <v>0</v>
      </c>
      <c r="P131" s="15">
        <f>IF(($C131&gt;='Speed and Load result'!$D$3)*AND(P34&gt;='Speed and Load result'!$D$6),1,0)</f>
        <v>0</v>
      </c>
      <c r="Q131" s="15">
        <f>IF(($C131&gt;='Speed and Load result'!$D$3)*AND(Q34&gt;='Speed and Load result'!$D$6),1,0)</f>
        <v>0</v>
      </c>
      <c r="R131" s="15">
        <f>IF(($C131&gt;='Speed and Load result'!$D$3)*AND(R34&gt;='Speed and Load result'!$D$6),1,0)</f>
        <v>0</v>
      </c>
      <c r="S131" s="15">
        <f>IF(($C131&gt;='Speed and Load result'!$D$3)*AND(S34&gt;='Speed and Load result'!$D$6),1,0)</f>
        <v>0</v>
      </c>
      <c r="T131" s="15">
        <f>IF(($C131&gt;='Speed and Load result'!$D$3)*AND(T34&gt;='Speed and Load result'!$D$6),1,0)</f>
        <v>0</v>
      </c>
      <c r="U131" s="15">
        <f>IF(($C131&gt;='Speed and Load result'!$D$3)*AND(U34&gt;='Speed and Load result'!$D$6),1,0)</f>
        <v>0</v>
      </c>
      <c r="V131" s="15">
        <f>IF(($C131&gt;='Speed and Load result'!$D$3)*AND(V34&gt;='Speed and Load result'!$D$6),1,0)</f>
        <v>0</v>
      </c>
      <c r="W131" s="15">
        <f>IF(($C131&gt;='Speed and Load result'!$D$3)*AND(W34&gt;='Speed and Load result'!$D$6),1,0)</f>
        <v>0</v>
      </c>
      <c r="X131" s="15">
        <f>IF(($C131&gt;='Speed and Load result'!$D$3)*AND(X34&gt;='Speed and Load result'!$D$6),1,0)</f>
        <v>0</v>
      </c>
      <c r="Y131" s="15">
        <f>IF(($C131&gt;='Speed and Load result'!$D$3)*AND(Y34&gt;='Speed and Load result'!$D$6),1,0)</f>
        <v>0</v>
      </c>
      <c r="Z131" s="15">
        <f>IF(($C131&gt;='Speed and Load result'!$D$3)*AND(Z34&gt;='Speed and Load result'!$D$6),1,0)</f>
        <v>0</v>
      </c>
      <c r="AA131" s="15">
        <f>IF(($C131&gt;='Speed and Load result'!$D$3)*AND(AA34&gt;='Speed and Load result'!$D$6),1,0)</f>
        <v>0</v>
      </c>
      <c r="AB131" s="15">
        <f>IF(($C131&gt;='Speed and Load result'!$D$3)*AND(AB34&gt;='Speed and Load result'!$D$6),1,0)</f>
        <v>0</v>
      </c>
      <c r="AC131" s="15">
        <f>IF(($C131&gt;='Speed and Load result'!$D$3)*AND(AC34&gt;='Speed and Load result'!$D$6),1,0)</f>
        <v>0</v>
      </c>
      <c r="AD131" s="15">
        <f>IF(($C131&gt;='Speed and Load result'!$D$3)*AND(AD34&gt;='Speed and Load result'!$D$6),1,0)</f>
        <v>0</v>
      </c>
      <c r="AE131" s="15">
        <f>IF(($C131&gt;='Speed and Load result'!$D$3)*AND(AE34&gt;='Speed and Load result'!$D$6),1,0)</f>
        <v>0</v>
      </c>
      <c r="AF131" s="15">
        <f>IF(($C131&gt;='Speed and Load result'!$D$3)*AND(AF34&gt;='Speed and Load result'!$D$6),1,0)</f>
        <v>0</v>
      </c>
      <c r="AG131" s="15">
        <f>IF(($C131&gt;='Speed and Load result'!$D$3)*AND(AG34&gt;='Speed and Load result'!$D$6),1,0)</f>
        <v>0</v>
      </c>
      <c r="AH131" s="15">
        <f>IF(($C131&gt;='Speed and Load result'!$D$3)*AND(AH34&gt;='Speed and Load result'!$D$6),1,0)</f>
        <v>0</v>
      </c>
      <c r="AI131" s="15">
        <f>IF(($C131&gt;='Speed and Load result'!$D$3)*AND(AI34&gt;='Speed and Load result'!$D$6),1,0)</f>
        <v>0</v>
      </c>
      <c r="AJ131" s="15">
        <f>IF(($C131&gt;='Speed and Load result'!$D$3)*AND(AJ34&gt;='Speed and Load result'!$D$6),1,0)</f>
        <v>0</v>
      </c>
      <c r="AK131" s="15">
        <f>IF(($C131&gt;='Speed and Load result'!$D$3)*AND(AK34&gt;='Speed and Load result'!$D$6),1,0)</f>
        <v>0</v>
      </c>
      <c r="AL131" s="15">
        <f>IF(($C131&gt;='Speed and Load result'!$D$3)*AND(AL34&gt;='Speed and Load result'!$D$6),1,0)</f>
        <v>0</v>
      </c>
      <c r="AM131" s="15">
        <f>IF(($C131&gt;='Speed and Load result'!$D$3)*AND(AM34&gt;='Speed and Load result'!$D$6),1,0)</f>
        <v>0</v>
      </c>
      <c r="AN131" s="15">
        <f>IF(($C131&gt;='Speed and Load result'!$D$3)*AND(AN34&gt;='Speed and Load result'!$D$6),1,0)</f>
        <v>0</v>
      </c>
      <c r="AO131" s="15">
        <f>IF(($C131&gt;='Speed and Load result'!$D$3)*AND(AO34&gt;='Speed and Load result'!$D$6),1,0)</f>
        <v>0</v>
      </c>
      <c r="AP131" s="15">
        <f>IF(($C131&gt;='Speed and Load result'!$D$3)*AND(AP34&gt;='Speed and Load result'!$D$6),1,0)</f>
        <v>0</v>
      </c>
      <c r="AQ131" s="15">
        <f>IF(($C131&gt;='Speed and Load result'!$D$3)*AND(AQ34&gt;='Speed and Load result'!$D$6),1,0)</f>
        <v>0</v>
      </c>
      <c r="AR131" s="15">
        <f>IF(($C131&gt;='Speed and Load result'!$D$3)*AND(AR34&gt;='Speed and Load result'!$D$6),1,0)</f>
        <v>0</v>
      </c>
      <c r="AS131" s="15">
        <f>IF(($C131&gt;='Speed and Load result'!$D$3)*AND(AS34&gt;='Speed and Load result'!$D$6),1,0)</f>
        <v>0</v>
      </c>
      <c r="AT131" s="15">
        <f>IF(($C131&gt;='Speed and Load result'!$D$3)*AND(AT34&gt;='Speed and Load result'!$D$6),1,0)</f>
        <v>0</v>
      </c>
      <c r="AU131" s="15">
        <f>IF(($C131&gt;='Speed and Load result'!$D$3)*AND(AU34&gt;='Speed and Load result'!$D$6),1,0)</f>
        <v>0</v>
      </c>
      <c r="AV131" s="15">
        <f>IF(($C131&gt;='Speed and Load result'!$D$3)*AND(AV34&gt;='Speed and Load result'!$D$6),1,0)</f>
        <v>0</v>
      </c>
      <c r="AW131" s="15">
        <f>IF(($C131&gt;='Speed and Load result'!$D$3)*AND(AW34&gt;='Speed and Load result'!$D$6),1,0)</f>
        <v>0</v>
      </c>
      <c r="AX131" s="15">
        <f>IF(($C131&gt;='Speed and Load result'!$D$3)*AND(AX34&gt;='Speed and Load result'!$D$6),1,0)</f>
        <v>0</v>
      </c>
      <c r="AY131" s="15">
        <f>IF(($C131&gt;='Speed and Load result'!$D$3)*AND(AY34&gt;='Speed and Load result'!$D$6),1,0)</f>
        <v>0</v>
      </c>
      <c r="AZ131" s="15">
        <f>IF(($C131&gt;='Speed and Load result'!$D$3)*AND(AZ34&gt;='Speed and Load result'!$D$6),1,0)</f>
        <v>0</v>
      </c>
      <c r="BA131" s="15">
        <f>IF(($C131&gt;='Speed and Load result'!$D$3)*AND(BA34&gt;='Speed and Load result'!$D$6),1,0)</f>
        <v>0</v>
      </c>
      <c r="BB131" s="15">
        <f>IF(($C131&gt;='Speed and Load result'!$D$3)*AND(BB34&gt;='Speed and Load result'!$D$6),1,0)</f>
        <v>0</v>
      </c>
      <c r="BC131" s="15">
        <f>IF(($C131&gt;='Speed and Load result'!$D$3)*AND(BC34&gt;='Speed and Load result'!$D$6),1,0)</f>
        <v>0</v>
      </c>
      <c r="BD131" s="15">
        <f>IF(($C131&gt;='Speed and Load result'!$D$3)*AND(BD34&gt;='Speed and Load result'!$D$6),1,0)</f>
        <v>0</v>
      </c>
      <c r="BE131" s="15">
        <f>IF(($C131&gt;='Speed and Load result'!$D$3)*AND(BE34&gt;='Speed and Load result'!$D$6),1,0)</f>
        <v>0</v>
      </c>
      <c r="BF131" s="15">
        <f>IF(($C131&gt;='Speed and Load result'!$D$3)*AND(BF34&gt;='Speed and Load result'!$D$6),1,0)</f>
        <v>0</v>
      </c>
      <c r="BG131" s="15">
        <f>IF(($C131&gt;='Speed and Load result'!$D$3)*AND(BG34&gt;='Speed and Load result'!$D$6),1,0)</f>
        <v>0</v>
      </c>
      <c r="BH131" s="15">
        <f>IF(($C131&gt;='Speed and Load result'!$D$3)*AND(BH34&gt;='Speed and Load result'!$D$6),1,0)</f>
        <v>0</v>
      </c>
      <c r="BI131" s="15">
        <f>IF(($C131&gt;='Speed and Load result'!$D$3)*AND(BI34&gt;='Speed and Load result'!$D$6),1,0)</f>
        <v>0</v>
      </c>
      <c r="BJ131" s="15">
        <f>IF(($C131&gt;='Speed and Load result'!$D$3)*AND(BJ34&gt;='Speed and Load result'!$D$6),1,0)</f>
        <v>0</v>
      </c>
      <c r="BK131" s="15">
        <f>IF(($C131&gt;='Speed and Load result'!$D$3)*AND(BK34&gt;='Speed and Load result'!$D$6),1,0)</f>
        <v>0</v>
      </c>
      <c r="BL131" s="15">
        <f>IF(($C131&gt;='Speed and Load result'!$D$3)*AND(BL34&gt;='Speed and Load result'!$D$6),1,0)</f>
        <v>0</v>
      </c>
      <c r="BM131" s="15">
        <f>IF(($C131&gt;='Speed and Load result'!$D$3)*AND(BM34&gt;='Speed and Load result'!$D$6),1,0)</f>
        <v>0</v>
      </c>
      <c r="BN131" s="15">
        <f>IF(($C131&gt;='Speed and Load result'!$D$3)*AND(BN34&gt;='Speed and Load result'!$D$6),1,0)</f>
        <v>0</v>
      </c>
      <c r="BO131" s="15">
        <f>IF(($C131&gt;='Speed and Load result'!$D$3)*AND(BO34&gt;='Speed and Load result'!$D$6),1,0)</f>
        <v>0</v>
      </c>
    </row>
    <row r="132" spans="2:67" hidden="1">
      <c r="B132" s="106"/>
      <c r="C132" s="15">
        <f t="shared" si="25"/>
        <v>300</v>
      </c>
      <c r="D132" s="9" t="s">
        <v>209</v>
      </c>
      <c r="E132" s="15">
        <f>IF(($C132&gt;='Speed and Load result'!$D$3)*AND(E35&gt;='Speed and Load result'!$D$6),1,0)</f>
        <v>0</v>
      </c>
      <c r="F132" s="15">
        <f>IF(($C132&gt;='Speed and Load result'!$D$3)*AND(F35&gt;='Speed and Load result'!$D$6),1,0)</f>
        <v>0</v>
      </c>
      <c r="G132" s="15">
        <f>IF(($C132&gt;='Speed and Load result'!$D$3)*AND(G35&gt;='Speed and Load result'!$D$6),1,0)</f>
        <v>0</v>
      </c>
      <c r="H132" s="15">
        <f>IF(($C132&gt;='Speed and Load result'!$D$3)*AND(H35&gt;='Speed and Load result'!$D$6),1,0)</f>
        <v>0</v>
      </c>
      <c r="I132" s="15">
        <f>IF(($C132&gt;='Speed and Load result'!$D$3)*AND(I35&gt;='Speed and Load result'!$D$6),1,0)</f>
        <v>0</v>
      </c>
      <c r="J132" s="15">
        <f>IF(($C132&gt;='Speed and Load result'!$D$3)*AND(J35&gt;='Speed and Load result'!$D$6),1,0)</f>
        <v>0</v>
      </c>
      <c r="K132" s="15">
        <f>IF(($C132&gt;='Speed and Load result'!$D$3)*AND(K35&gt;='Speed and Load result'!$D$6),1,0)</f>
        <v>0</v>
      </c>
      <c r="L132" s="15">
        <f>IF(($C132&gt;='Speed and Load result'!$D$3)*AND(L35&gt;='Speed and Load result'!$D$6),1,0)</f>
        <v>0</v>
      </c>
      <c r="M132" s="15">
        <f>IF(($C132&gt;='Speed and Load result'!$D$3)*AND(M35&gt;='Speed and Load result'!$D$6),1,0)</f>
        <v>0</v>
      </c>
      <c r="N132" s="15">
        <f>IF(($C132&gt;='Speed and Load result'!$D$3)*AND(N35&gt;='Speed and Load result'!$D$6),1,0)</f>
        <v>0</v>
      </c>
      <c r="O132" s="15">
        <f>IF(($C132&gt;='Speed and Load result'!$D$3)*AND(O35&gt;='Speed and Load result'!$D$6),1,0)</f>
        <v>0</v>
      </c>
      <c r="P132" s="15">
        <f>IF(($C132&gt;='Speed and Load result'!$D$3)*AND(P35&gt;='Speed and Load result'!$D$6),1,0)</f>
        <v>0</v>
      </c>
      <c r="Q132" s="15">
        <f>IF(($C132&gt;='Speed and Load result'!$D$3)*AND(Q35&gt;='Speed and Load result'!$D$6),1,0)</f>
        <v>0</v>
      </c>
      <c r="R132" s="15">
        <f>IF(($C132&gt;='Speed and Load result'!$D$3)*AND(R35&gt;='Speed and Load result'!$D$6),1,0)</f>
        <v>0</v>
      </c>
      <c r="S132" s="15">
        <f>IF(($C132&gt;='Speed and Load result'!$D$3)*AND(S35&gt;='Speed and Load result'!$D$6),1,0)</f>
        <v>0</v>
      </c>
      <c r="T132" s="15">
        <f>IF(($C132&gt;='Speed and Load result'!$D$3)*AND(T35&gt;='Speed and Load result'!$D$6),1,0)</f>
        <v>0</v>
      </c>
      <c r="U132" s="15">
        <f>IF(($C132&gt;='Speed and Load result'!$D$3)*AND(U35&gt;='Speed and Load result'!$D$6),1,0)</f>
        <v>0</v>
      </c>
      <c r="V132" s="15">
        <f>IF(($C132&gt;='Speed and Load result'!$D$3)*AND(V35&gt;='Speed and Load result'!$D$6),1,0)</f>
        <v>0</v>
      </c>
      <c r="W132" s="15">
        <f>IF(($C132&gt;='Speed and Load result'!$D$3)*AND(W35&gt;='Speed and Load result'!$D$6),1,0)</f>
        <v>0</v>
      </c>
      <c r="X132" s="15">
        <f>IF(($C132&gt;='Speed and Load result'!$D$3)*AND(X35&gt;='Speed and Load result'!$D$6),1,0)</f>
        <v>0</v>
      </c>
      <c r="Y132" s="15">
        <f>IF(($C132&gt;='Speed and Load result'!$D$3)*AND(Y35&gt;='Speed and Load result'!$D$6),1,0)</f>
        <v>0</v>
      </c>
      <c r="Z132" s="15">
        <f>IF(($C132&gt;='Speed and Load result'!$D$3)*AND(Z35&gt;='Speed and Load result'!$D$6),1,0)</f>
        <v>0</v>
      </c>
      <c r="AA132" s="15">
        <f>IF(($C132&gt;='Speed and Load result'!$D$3)*AND(AA35&gt;='Speed and Load result'!$D$6),1,0)</f>
        <v>0</v>
      </c>
      <c r="AB132" s="15">
        <f>IF(($C132&gt;='Speed and Load result'!$D$3)*AND(AB35&gt;='Speed and Load result'!$D$6),1,0)</f>
        <v>0</v>
      </c>
      <c r="AC132" s="15">
        <f>IF(($C132&gt;='Speed and Load result'!$D$3)*AND(AC35&gt;='Speed and Load result'!$D$6),1,0)</f>
        <v>0</v>
      </c>
      <c r="AD132" s="15">
        <f>IF(($C132&gt;='Speed and Load result'!$D$3)*AND(AD35&gt;='Speed and Load result'!$D$6),1,0)</f>
        <v>0</v>
      </c>
      <c r="AE132" s="15">
        <f>IF(($C132&gt;='Speed and Load result'!$D$3)*AND(AE35&gt;='Speed and Load result'!$D$6),1,0)</f>
        <v>0</v>
      </c>
      <c r="AF132" s="15">
        <f>IF(($C132&gt;='Speed and Load result'!$D$3)*AND(AF35&gt;='Speed and Load result'!$D$6),1,0)</f>
        <v>0</v>
      </c>
      <c r="AG132" s="15">
        <f>IF(($C132&gt;='Speed and Load result'!$D$3)*AND(AG35&gt;='Speed and Load result'!$D$6),1,0)</f>
        <v>0</v>
      </c>
      <c r="AH132" s="15">
        <f>IF(($C132&gt;='Speed and Load result'!$D$3)*AND(AH35&gt;='Speed and Load result'!$D$6),1,0)</f>
        <v>0</v>
      </c>
      <c r="AI132" s="15">
        <f>IF(($C132&gt;='Speed and Load result'!$D$3)*AND(AI35&gt;='Speed and Load result'!$D$6),1,0)</f>
        <v>0</v>
      </c>
      <c r="AJ132" s="15">
        <f>IF(($C132&gt;='Speed and Load result'!$D$3)*AND(AJ35&gt;='Speed and Load result'!$D$6),1,0)</f>
        <v>0</v>
      </c>
      <c r="AK132" s="15">
        <f>IF(($C132&gt;='Speed and Load result'!$D$3)*AND(AK35&gt;='Speed and Load result'!$D$6),1,0)</f>
        <v>0</v>
      </c>
      <c r="AL132" s="15">
        <f>IF(($C132&gt;='Speed and Load result'!$D$3)*AND(AL35&gt;='Speed and Load result'!$D$6),1,0)</f>
        <v>0</v>
      </c>
      <c r="AM132" s="15">
        <f>IF(($C132&gt;='Speed and Load result'!$D$3)*AND(AM35&gt;='Speed and Load result'!$D$6),1,0)</f>
        <v>0</v>
      </c>
      <c r="AN132" s="15">
        <f>IF(($C132&gt;='Speed and Load result'!$D$3)*AND(AN35&gt;='Speed and Load result'!$D$6),1,0)</f>
        <v>0</v>
      </c>
      <c r="AO132" s="15">
        <f>IF(($C132&gt;='Speed and Load result'!$D$3)*AND(AO35&gt;='Speed and Load result'!$D$6),1,0)</f>
        <v>0</v>
      </c>
      <c r="AP132" s="15">
        <f>IF(($C132&gt;='Speed and Load result'!$D$3)*AND(AP35&gt;='Speed and Load result'!$D$6),1,0)</f>
        <v>0</v>
      </c>
      <c r="AQ132" s="15">
        <f>IF(($C132&gt;='Speed and Load result'!$D$3)*AND(AQ35&gt;='Speed and Load result'!$D$6),1,0)</f>
        <v>0</v>
      </c>
      <c r="AR132" s="15">
        <f>IF(($C132&gt;='Speed and Load result'!$D$3)*AND(AR35&gt;='Speed and Load result'!$D$6),1,0)</f>
        <v>0</v>
      </c>
      <c r="AS132" s="15">
        <f>IF(($C132&gt;='Speed and Load result'!$D$3)*AND(AS35&gt;='Speed and Load result'!$D$6),1,0)</f>
        <v>0</v>
      </c>
      <c r="AT132" s="15">
        <f>IF(($C132&gt;='Speed and Load result'!$D$3)*AND(AT35&gt;='Speed and Load result'!$D$6),1,0)</f>
        <v>0</v>
      </c>
      <c r="AU132" s="15">
        <f>IF(($C132&gt;='Speed and Load result'!$D$3)*AND(AU35&gt;='Speed and Load result'!$D$6),1,0)</f>
        <v>0</v>
      </c>
      <c r="AV132" s="15">
        <f>IF(($C132&gt;='Speed and Load result'!$D$3)*AND(AV35&gt;='Speed and Load result'!$D$6),1,0)</f>
        <v>0</v>
      </c>
      <c r="AW132" s="15">
        <f>IF(($C132&gt;='Speed and Load result'!$D$3)*AND(AW35&gt;='Speed and Load result'!$D$6),1,0)</f>
        <v>0</v>
      </c>
      <c r="AX132" s="15">
        <f>IF(($C132&gt;='Speed and Load result'!$D$3)*AND(AX35&gt;='Speed and Load result'!$D$6),1,0)</f>
        <v>0</v>
      </c>
      <c r="AY132" s="15">
        <f>IF(($C132&gt;='Speed and Load result'!$D$3)*AND(AY35&gt;='Speed and Load result'!$D$6),1,0)</f>
        <v>0</v>
      </c>
      <c r="AZ132" s="15">
        <f>IF(($C132&gt;='Speed and Load result'!$D$3)*AND(AZ35&gt;='Speed and Load result'!$D$6),1,0)</f>
        <v>0</v>
      </c>
      <c r="BA132" s="15">
        <f>IF(($C132&gt;='Speed and Load result'!$D$3)*AND(BA35&gt;='Speed and Load result'!$D$6),1,0)</f>
        <v>0</v>
      </c>
      <c r="BB132" s="15">
        <f>IF(($C132&gt;='Speed and Load result'!$D$3)*AND(BB35&gt;='Speed and Load result'!$D$6),1,0)</f>
        <v>0</v>
      </c>
      <c r="BC132" s="15">
        <f>IF(($C132&gt;='Speed and Load result'!$D$3)*AND(BC35&gt;='Speed and Load result'!$D$6),1,0)</f>
        <v>0</v>
      </c>
      <c r="BD132" s="15">
        <f>IF(($C132&gt;='Speed and Load result'!$D$3)*AND(BD35&gt;='Speed and Load result'!$D$6),1,0)</f>
        <v>0</v>
      </c>
      <c r="BE132" s="15">
        <f>IF(($C132&gt;='Speed and Load result'!$D$3)*AND(BE35&gt;='Speed and Load result'!$D$6),1,0)</f>
        <v>0</v>
      </c>
      <c r="BF132" s="15">
        <f>IF(($C132&gt;='Speed and Load result'!$D$3)*AND(BF35&gt;='Speed and Load result'!$D$6),1,0)</f>
        <v>0</v>
      </c>
      <c r="BG132" s="15">
        <f>IF(($C132&gt;='Speed and Load result'!$D$3)*AND(BG35&gt;='Speed and Load result'!$D$6),1,0)</f>
        <v>0</v>
      </c>
      <c r="BH132" s="15">
        <f>IF(($C132&gt;='Speed and Load result'!$D$3)*AND(BH35&gt;='Speed and Load result'!$D$6),1,0)</f>
        <v>0</v>
      </c>
      <c r="BI132" s="15">
        <f>IF(($C132&gt;='Speed and Load result'!$D$3)*AND(BI35&gt;='Speed and Load result'!$D$6),1,0)</f>
        <v>0</v>
      </c>
      <c r="BJ132" s="15">
        <f>IF(($C132&gt;='Speed and Load result'!$D$3)*AND(BJ35&gt;='Speed and Load result'!$D$6),1,0)</f>
        <v>0</v>
      </c>
      <c r="BK132" s="15">
        <f>IF(($C132&gt;='Speed and Load result'!$D$3)*AND(BK35&gt;='Speed and Load result'!$D$6),1,0)</f>
        <v>0</v>
      </c>
      <c r="BL132" s="15">
        <f>IF(($C132&gt;='Speed and Load result'!$D$3)*AND(BL35&gt;='Speed and Load result'!$D$6),1,0)</f>
        <v>0</v>
      </c>
      <c r="BM132" s="15">
        <f>IF(($C132&gt;='Speed and Load result'!$D$3)*AND(BM35&gt;='Speed and Load result'!$D$6),1,0)</f>
        <v>0</v>
      </c>
      <c r="BN132" s="15">
        <f>IF(($C132&gt;='Speed and Load result'!$D$3)*AND(BN35&gt;='Speed and Load result'!$D$6),1,0)</f>
        <v>0</v>
      </c>
      <c r="BO132" s="15">
        <f>IF(($C132&gt;='Speed and Load result'!$D$3)*AND(BO35&gt;='Speed and Load result'!$D$6),1,0)</f>
        <v>0</v>
      </c>
    </row>
    <row r="133" spans="2:67" hidden="1">
      <c r="B133" s="106"/>
      <c r="C133" s="15">
        <f t="shared" si="25"/>
        <v>310</v>
      </c>
      <c r="D133" s="9" t="s">
        <v>209</v>
      </c>
      <c r="E133" s="15">
        <f>IF(($C133&gt;='Speed and Load result'!$D$3)*AND(E36&gt;='Speed and Load result'!$D$6),1,0)</f>
        <v>0</v>
      </c>
      <c r="F133" s="15">
        <f>IF(($C133&gt;='Speed and Load result'!$D$3)*AND(F36&gt;='Speed and Load result'!$D$6),1,0)</f>
        <v>0</v>
      </c>
      <c r="G133" s="15">
        <f>IF(($C133&gt;='Speed and Load result'!$D$3)*AND(G36&gt;='Speed and Load result'!$D$6),1,0)</f>
        <v>0</v>
      </c>
      <c r="H133" s="15">
        <f>IF(($C133&gt;='Speed and Load result'!$D$3)*AND(H36&gt;='Speed and Load result'!$D$6),1,0)</f>
        <v>0</v>
      </c>
      <c r="I133" s="15">
        <f>IF(($C133&gt;='Speed and Load result'!$D$3)*AND(I36&gt;='Speed and Load result'!$D$6),1,0)</f>
        <v>0</v>
      </c>
      <c r="J133" s="15">
        <f>IF(($C133&gt;='Speed and Load result'!$D$3)*AND(J36&gt;='Speed and Load result'!$D$6),1,0)</f>
        <v>0</v>
      </c>
      <c r="K133" s="15">
        <f>IF(($C133&gt;='Speed and Load result'!$D$3)*AND(K36&gt;='Speed and Load result'!$D$6),1,0)</f>
        <v>0</v>
      </c>
      <c r="L133" s="15">
        <f>IF(($C133&gt;='Speed and Load result'!$D$3)*AND(L36&gt;='Speed and Load result'!$D$6),1,0)</f>
        <v>0</v>
      </c>
      <c r="M133" s="15">
        <f>IF(($C133&gt;='Speed and Load result'!$D$3)*AND(M36&gt;='Speed and Load result'!$D$6),1,0)</f>
        <v>0</v>
      </c>
      <c r="N133" s="15">
        <f>IF(($C133&gt;='Speed and Load result'!$D$3)*AND(N36&gt;='Speed and Load result'!$D$6),1,0)</f>
        <v>0</v>
      </c>
      <c r="O133" s="15">
        <f>IF(($C133&gt;='Speed and Load result'!$D$3)*AND(O36&gt;='Speed and Load result'!$D$6),1,0)</f>
        <v>0</v>
      </c>
      <c r="P133" s="15">
        <f>IF(($C133&gt;='Speed and Load result'!$D$3)*AND(P36&gt;='Speed and Load result'!$D$6),1,0)</f>
        <v>0</v>
      </c>
      <c r="Q133" s="15">
        <f>IF(($C133&gt;='Speed and Load result'!$D$3)*AND(Q36&gt;='Speed and Load result'!$D$6),1,0)</f>
        <v>0</v>
      </c>
      <c r="R133" s="15">
        <f>IF(($C133&gt;='Speed and Load result'!$D$3)*AND(R36&gt;='Speed and Load result'!$D$6),1,0)</f>
        <v>0</v>
      </c>
      <c r="S133" s="15">
        <f>IF(($C133&gt;='Speed and Load result'!$D$3)*AND(S36&gt;='Speed and Load result'!$D$6),1,0)</f>
        <v>0</v>
      </c>
      <c r="T133" s="15">
        <f>IF(($C133&gt;='Speed and Load result'!$D$3)*AND(T36&gt;='Speed and Load result'!$D$6),1,0)</f>
        <v>0</v>
      </c>
      <c r="U133" s="15">
        <f>IF(($C133&gt;='Speed and Load result'!$D$3)*AND(U36&gt;='Speed and Load result'!$D$6),1,0)</f>
        <v>0</v>
      </c>
      <c r="V133" s="15">
        <f>IF(($C133&gt;='Speed and Load result'!$D$3)*AND(V36&gt;='Speed and Load result'!$D$6),1,0)</f>
        <v>0</v>
      </c>
      <c r="W133" s="15">
        <f>IF(($C133&gt;='Speed and Load result'!$D$3)*AND(W36&gt;='Speed and Load result'!$D$6),1,0)</f>
        <v>0</v>
      </c>
      <c r="X133" s="15">
        <f>IF(($C133&gt;='Speed and Load result'!$D$3)*AND(X36&gt;='Speed and Load result'!$D$6),1,0)</f>
        <v>0</v>
      </c>
      <c r="Y133" s="15">
        <f>IF(($C133&gt;='Speed and Load result'!$D$3)*AND(Y36&gt;='Speed and Load result'!$D$6),1,0)</f>
        <v>0</v>
      </c>
      <c r="Z133" s="15">
        <f>IF(($C133&gt;='Speed and Load result'!$D$3)*AND(Z36&gt;='Speed and Load result'!$D$6),1,0)</f>
        <v>0</v>
      </c>
      <c r="AA133" s="15">
        <f>IF(($C133&gt;='Speed and Load result'!$D$3)*AND(AA36&gt;='Speed and Load result'!$D$6),1,0)</f>
        <v>0</v>
      </c>
      <c r="AB133" s="15">
        <f>IF(($C133&gt;='Speed and Load result'!$D$3)*AND(AB36&gt;='Speed and Load result'!$D$6),1,0)</f>
        <v>0</v>
      </c>
      <c r="AC133" s="15">
        <f>IF(($C133&gt;='Speed and Load result'!$D$3)*AND(AC36&gt;='Speed and Load result'!$D$6),1,0)</f>
        <v>0</v>
      </c>
      <c r="AD133" s="15">
        <f>IF(($C133&gt;='Speed and Load result'!$D$3)*AND(AD36&gt;='Speed and Load result'!$D$6),1,0)</f>
        <v>0</v>
      </c>
      <c r="AE133" s="15">
        <f>IF(($C133&gt;='Speed and Load result'!$D$3)*AND(AE36&gt;='Speed and Load result'!$D$6),1,0)</f>
        <v>0</v>
      </c>
      <c r="AF133" s="15">
        <f>IF(($C133&gt;='Speed and Load result'!$D$3)*AND(AF36&gt;='Speed and Load result'!$D$6),1,0)</f>
        <v>0</v>
      </c>
      <c r="AG133" s="15">
        <f>IF(($C133&gt;='Speed and Load result'!$D$3)*AND(AG36&gt;='Speed and Load result'!$D$6),1,0)</f>
        <v>0</v>
      </c>
      <c r="AH133" s="15">
        <f>IF(($C133&gt;='Speed and Load result'!$D$3)*AND(AH36&gt;='Speed and Load result'!$D$6),1,0)</f>
        <v>0</v>
      </c>
      <c r="AI133" s="15">
        <f>IF(($C133&gt;='Speed and Load result'!$D$3)*AND(AI36&gt;='Speed and Load result'!$D$6),1,0)</f>
        <v>0</v>
      </c>
      <c r="AJ133" s="15">
        <f>IF(($C133&gt;='Speed and Load result'!$D$3)*AND(AJ36&gt;='Speed and Load result'!$D$6),1,0)</f>
        <v>0</v>
      </c>
      <c r="AK133" s="15">
        <f>IF(($C133&gt;='Speed and Load result'!$D$3)*AND(AK36&gt;='Speed and Load result'!$D$6),1,0)</f>
        <v>0</v>
      </c>
      <c r="AL133" s="15">
        <f>IF(($C133&gt;='Speed and Load result'!$D$3)*AND(AL36&gt;='Speed and Load result'!$D$6),1,0)</f>
        <v>0</v>
      </c>
      <c r="AM133" s="15">
        <f>IF(($C133&gt;='Speed and Load result'!$D$3)*AND(AM36&gt;='Speed and Load result'!$D$6),1,0)</f>
        <v>0</v>
      </c>
      <c r="AN133" s="15">
        <f>IF(($C133&gt;='Speed and Load result'!$D$3)*AND(AN36&gt;='Speed and Load result'!$D$6),1,0)</f>
        <v>0</v>
      </c>
      <c r="AO133" s="15">
        <f>IF(($C133&gt;='Speed and Load result'!$D$3)*AND(AO36&gt;='Speed and Load result'!$D$6),1,0)</f>
        <v>0</v>
      </c>
      <c r="AP133" s="15">
        <f>IF(($C133&gt;='Speed and Load result'!$D$3)*AND(AP36&gt;='Speed and Load result'!$D$6),1,0)</f>
        <v>0</v>
      </c>
      <c r="AQ133" s="15">
        <f>IF(($C133&gt;='Speed and Load result'!$D$3)*AND(AQ36&gt;='Speed and Load result'!$D$6),1,0)</f>
        <v>0</v>
      </c>
      <c r="AR133" s="15">
        <f>IF(($C133&gt;='Speed and Load result'!$D$3)*AND(AR36&gt;='Speed and Load result'!$D$6),1,0)</f>
        <v>0</v>
      </c>
      <c r="AS133" s="15">
        <f>IF(($C133&gt;='Speed and Load result'!$D$3)*AND(AS36&gt;='Speed and Load result'!$D$6),1,0)</f>
        <v>0</v>
      </c>
      <c r="AT133" s="15">
        <f>IF(($C133&gt;='Speed and Load result'!$D$3)*AND(AT36&gt;='Speed and Load result'!$D$6),1,0)</f>
        <v>0</v>
      </c>
      <c r="AU133" s="15">
        <f>IF(($C133&gt;='Speed and Load result'!$D$3)*AND(AU36&gt;='Speed and Load result'!$D$6),1,0)</f>
        <v>0</v>
      </c>
      <c r="AV133" s="15">
        <f>IF(($C133&gt;='Speed and Load result'!$D$3)*AND(AV36&gt;='Speed and Load result'!$D$6),1,0)</f>
        <v>0</v>
      </c>
      <c r="AW133" s="15">
        <f>IF(($C133&gt;='Speed and Load result'!$D$3)*AND(AW36&gt;='Speed and Load result'!$D$6),1,0)</f>
        <v>0</v>
      </c>
      <c r="AX133" s="15">
        <f>IF(($C133&gt;='Speed and Load result'!$D$3)*AND(AX36&gt;='Speed and Load result'!$D$6),1,0)</f>
        <v>0</v>
      </c>
      <c r="AY133" s="15">
        <f>IF(($C133&gt;='Speed and Load result'!$D$3)*AND(AY36&gt;='Speed and Load result'!$D$6),1,0)</f>
        <v>0</v>
      </c>
      <c r="AZ133" s="15">
        <f>IF(($C133&gt;='Speed and Load result'!$D$3)*AND(AZ36&gt;='Speed and Load result'!$D$6),1,0)</f>
        <v>0</v>
      </c>
      <c r="BA133" s="15">
        <f>IF(($C133&gt;='Speed and Load result'!$D$3)*AND(BA36&gt;='Speed and Load result'!$D$6),1,0)</f>
        <v>0</v>
      </c>
      <c r="BB133" s="15">
        <f>IF(($C133&gt;='Speed and Load result'!$D$3)*AND(BB36&gt;='Speed and Load result'!$D$6),1,0)</f>
        <v>0</v>
      </c>
      <c r="BC133" s="15">
        <f>IF(($C133&gt;='Speed and Load result'!$D$3)*AND(BC36&gt;='Speed and Load result'!$D$6),1,0)</f>
        <v>0</v>
      </c>
      <c r="BD133" s="15">
        <f>IF(($C133&gt;='Speed and Load result'!$D$3)*AND(BD36&gt;='Speed and Load result'!$D$6),1,0)</f>
        <v>0</v>
      </c>
      <c r="BE133" s="15">
        <f>IF(($C133&gt;='Speed and Load result'!$D$3)*AND(BE36&gt;='Speed and Load result'!$D$6),1,0)</f>
        <v>0</v>
      </c>
      <c r="BF133" s="15">
        <f>IF(($C133&gt;='Speed and Load result'!$D$3)*AND(BF36&gt;='Speed and Load result'!$D$6),1,0)</f>
        <v>0</v>
      </c>
      <c r="BG133" s="15">
        <f>IF(($C133&gt;='Speed and Load result'!$D$3)*AND(BG36&gt;='Speed and Load result'!$D$6),1,0)</f>
        <v>0</v>
      </c>
      <c r="BH133" s="15">
        <f>IF(($C133&gt;='Speed and Load result'!$D$3)*AND(BH36&gt;='Speed and Load result'!$D$6),1,0)</f>
        <v>0</v>
      </c>
      <c r="BI133" s="15">
        <f>IF(($C133&gt;='Speed and Load result'!$D$3)*AND(BI36&gt;='Speed and Load result'!$D$6),1,0)</f>
        <v>0</v>
      </c>
      <c r="BJ133" s="15">
        <f>IF(($C133&gt;='Speed and Load result'!$D$3)*AND(BJ36&gt;='Speed and Load result'!$D$6),1,0)</f>
        <v>0</v>
      </c>
      <c r="BK133" s="15">
        <f>IF(($C133&gt;='Speed and Load result'!$D$3)*AND(BK36&gt;='Speed and Load result'!$D$6),1,0)</f>
        <v>0</v>
      </c>
      <c r="BL133" s="15">
        <f>IF(($C133&gt;='Speed and Load result'!$D$3)*AND(BL36&gt;='Speed and Load result'!$D$6),1,0)</f>
        <v>0</v>
      </c>
      <c r="BM133" s="15">
        <f>IF(($C133&gt;='Speed and Load result'!$D$3)*AND(BM36&gt;='Speed and Load result'!$D$6),1,0)</f>
        <v>0</v>
      </c>
      <c r="BN133" s="15">
        <f>IF(($C133&gt;='Speed and Load result'!$D$3)*AND(BN36&gt;='Speed and Load result'!$D$6),1,0)</f>
        <v>0</v>
      </c>
      <c r="BO133" s="15">
        <f>IF(($C133&gt;='Speed and Load result'!$D$3)*AND(BO36&gt;='Speed and Load result'!$D$6),1,0)</f>
        <v>0</v>
      </c>
    </row>
    <row r="134" spans="2:67" hidden="1">
      <c r="B134" s="106"/>
      <c r="C134" s="15">
        <f t="shared" si="25"/>
        <v>350</v>
      </c>
      <c r="D134" s="9" t="s">
        <v>209</v>
      </c>
      <c r="E134" s="15">
        <f>IF(($C134&gt;='Speed and Load result'!$D$3)*AND(E37&gt;='Speed and Load result'!$D$6),1,0)</f>
        <v>0</v>
      </c>
      <c r="F134" s="15">
        <f>IF(($C134&gt;='Speed and Load result'!$D$3)*AND(F37&gt;='Speed and Load result'!$D$6),1,0)</f>
        <v>0</v>
      </c>
      <c r="G134" s="15">
        <f>IF(($C134&gt;='Speed and Load result'!$D$3)*AND(G37&gt;='Speed and Load result'!$D$6),1,0)</f>
        <v>0</v>
      </c>
      <c r="H134" s="15">
        <f>IF(($C134&gt;='Speed and Load result'!$D$3)*AND(H37&gt;='Speed and Load result'!$D$6),1,0)</f>
        <v>0</v>
      </c>
      <c r="I134" s="15">
        <f>IF(($C134&gt;='Speed and Load result'!$D$3)*AND(I37&gt;='Speed and Load result'!$D$6),1,0)</f>
        <v>0</v>
      </c>
      <c r="J134" s="15">
        <f>IF(($C134&gt;='Speed and Load result'!$D$3)*AND(J37&gt;='Speed and Load result'!$D$6),1,0)</f>
        <v>0</v>
      </c>
      <c r="K134" s="15">
        <f>IF(($C134&gt;='Speed and Load result'!$D$3)*AND(K37&gt;='Speed and Load result'!$D$6),1,0)</f>
        <v>0</v>
      </c>
      <c r="L134" s="15">
        <f>IF(($C134&gt;='Speed and Load result'!$D$3)*AND(L37&gt;='Speed and Load result'!$D$6),1,0)</f>
        <v>0</v>
      </c>
      <c r="M134" s="15">
        <f>IF(($C134&gt;='Speed and Load result'!$D$3)*AND(M37&gt;='Speed and Load result'!$D$6),1,0)</f>
        <v>0</v>
      </c>
      <c r="N134" s="15">
        <f>IF(($C134&gt;='Speed and Load result'!$D$3)*AND(N37&gt;='Speed and Load result'!$D$6),1,0)</f>
        <v>0</v>
      </c>
      <c r="O134" s="15">
        <f>IF(($C134&gt;='Speed and Load result'!$D$3)*AND(O37&gt;='Speed and Load result'!$D$6),1,0)</f>
        <v>0</v>
      </c>
      <c r="P134" s="15">
        <f>IF(($C134&gt;='Speed and Load result'!$D$3)*AND(P37&gt;='Speed and Load result'!$D$6),1,0)</f>
        <v>0</v>
      </c>
      <c r="Q134" s="15">
        <f>IF(($C134&gt;='Speed and Load result'!$D$3)*AND(Q37&gt;='Speed and Load result'!$D$6),1,0)</f>
        <v>0</v>
      </c>
      <c r="R134" s="15">
        <f>IF(($C134&gt;='Speed and Load result'!$D$3)*AND(R37&gt;='Speed and Load result'!$D$6),1,0)</f>
        <v>0</v>
      </c>
      <c r="S134" s="15">
        <f>IF(($C134&gt;='Speed and Load result'!$D$3)*AND(S37&gt;='Speed and Load result'!$D$6),1,0)</f>
        <v>0</v>
      </c>
      <c r="T134" s="15">
        <f>IF(($C134&gt;='Speed and Load result'!$D$3)*AND(T37&gt;='Speed and Load result'!$D$6),1,0)</f>
        <v>0</v>
      </c>
      <c r="U134" s="15">
        <f>IF(($C134&gt;='Speed and Load result'!$D$3)*AND(U37&gt;='Speed and Load result'!$D$6),1,0)</f>
        <v>0</v>
      </c>
      <c r="V134" s="15">
        <f>IF(($C134&gt;='Speed and Load result'!$D$3)*AND(V37&gt;='Speed and Load result'!$D$6),1,0)</f>
        <v>0</v>
      </c>
      <c r="W134" s="15">
        <f>IF(($C134&gt;='Speed and Load result'!$D$3)*AND(W37&gt;='Speed and Load result'!$D$6),1,0)</f>
        <v>0</v>
      </c>
      <c r="X134" s="15">
        <f>IF(($C134&gt;='Speed and Load result'!$D$3)*AND(X37&gt;='Speed and Load result'!$D$6),1,0)</f>
        <v>0</v>
      </c>
      <c r="Y134" s="15">
        <f>IF(($C134&gt;='Speed and Load result'!$D$3)*AND(Y37&gt;='Speed and Load result'!$D$6),1,0)</f>
        <v>0</v>
      </c>
      <c r="Z134" s="15">
        <f>IF(($C134&gt;='Speed and Load result'!$D$3)*AND(Z37&gt;='Speed and Load result'!$D$6),1,0)</f>
        <v>0</v>
      </c>
      <c r="AA134" s="15">
        <f>IF(($C134&gt;='Speed and Load result'!$D$3)*AND(AA37&gt;='Speed and Load result'!$D$6),1,0)</f>
        <v>0</v>
      </c>
      <c r="AB134" s="15">
        <f>IF(($C134&gt;='Speed and Load result'!$D$3)*AND(AB37&gt;='Speed and Load result'!$D$6),1,0)</f>
        <v>0</v>
      </c>
      <c r="AC134" s="15">
        <f>IF(($C134&gt;='Speed and Load result'!$D$3)*AND(AC37&gt;='Speed and Load result'!$D$6),1,0)</f>
        <v>0</v>
      </c>
      <c r="AD134" s="15">
        <f>IF(($C134&gt;='Speed and Load result'!$D$3)*AND(AD37&gt;='Speed and Load result'!$D$6),1,0)</f>
        <v>0</v>
      </c>
      <c r="AE134" s="15">
        <f>IF(($C134&gt;='Speed and Load result'!$D$3)*AND(AE37&gt;='Speed and Load result'!$D$6),1,0)</f>
        <v>0</v>
      </c>
      <c r="AF134" s="15">
        <f>IF(($C134&gt;='Speed and Load result'!$D$3)*AND(AF37&gt;='Speed and Load result'!$D$6),1,0)</f>
        <v>0</v>
      </c>
      <c r="AG134" s="15">
        <f>IF(($C134&gt;='Speed and Load result'!$D$3)*AND(AG37&gt;='Speed and Load result'!$D$6),1,0)</f>
        <v>0</v>
      </c>
      <c r="AH134" s="15">
        <f>IF(($C134&gt;='Speed and Load result'!$D$3)*AND(AH37&gt;='Speed and Load result'!$D$6),1,0)</f>
        <v>0</v>
      </c>
      <c r="AI134" s="15">
        <f>IF(($C134&gt;='Speed and Load result'!$D$3)*AND(AI37&gt;='Speed and Load result'!$D$6),1,0)</f>
        <v>0</v>
      </c>
      <c r="AJ134" s="15">
        <f>IF(($C134&gt;='Speed and Load result'!$D$3)*AND(AJ37&gt;='Speed and Load result'!$D$6),1,0)</f>
        <v>0</v>
      </c>
      <c r="AK134" s="15">
        <f>IF(($C134&gt;='Speed and Load result'!$D$3)*AND(AK37&gt;='Speed and Load result'!$D$6),1,0)</f>
        <v>0</v>
      </c>
      <c r="AL134" s="15">
        <f>IF(($C134&gt;='Speed and Load result'!$D$3)*AND(AL37&gt;='Speed and Load result'!$D$6),1,0)</f>
        <v>0</v>
      </c>
      <c r="AM134" s="15">
        <f>IF(($C134&gt;='Speed and Load result'!$D$3)*AND(AM37&gt;='Speed and Load result'!$D$6),1,0)</f>
        <v>0</v>
      </c>
      <c r="AN134" s="15">
        <f>IF(($C134&gt;='Speed and Load result'!$D$3)*AND(AN37&gt;='Speed and Load result'!$D$6),1,0)</f>
        <v>0</v>
      </c>
      <c r="AO134" s="15">
        <f>IF(($C134&gt;='Speed and Load result'!$D$3)*AND(AO37&gt;='Speed and Load result'!$D$6),1,0)</f>
        <v>0</v>
      </c>
      <c r="AP134" s="15">
        <f>IF(($C134&gt;='Speed and Load result'!$D$3)*AND(AP37&gt;='Speed and Load result'!$D$6),1,0)</f>
        <v>0</v>
      </c>
      <c r="AQ134" s="15">
        <f>IF(($C134&gt;='Speed and Load result'!$D$3)*AND(AQ37&gt;='Speed and Load result'!$D$6),1,0)</f>
        <v>0</v>
      </c>
      <c r="AR134" s="15">
        <f>IF(($C134&gt;='Speed and Load result'!$D$3)*AND(AR37&gt;='Speed and Load result'!$D$6),1,0)</f>
        <v>0</v>
      </c>
      <c r="AS134" s="15">
        <f>IF(($C134&gt;='Speed and Load result'!$D$3)*AND(AS37&gt;='Speed and Load result'!$D$6),1,0)</f>
        <v>0</v>
      </c>
      <c r="AT134" s="15">
        <f>IF(($C134&gt;='Speed and Load result'!$D$3)*AND(AT37&gt;='Speed and Load result'!$D$6),1,0)</f>
        <v>0</v>
      </c>
      <c r="AU134" s="15">
        <f>IF(($C134&gt;='Speed and Load result'!$D$3)*AND(AU37&gt;='Speed and Load result'!$D$6),1,0)</f>
        <v>0</v>
      </c>
      <c r="AV134" s="15">
        <f>IF(($C134&gt;='Speed and Load result'!$D$3)*AND(AV37&gt;='Speed and Load result'!$D$6),1,0)</f>
        <v>0</v>
      </c>
      <c r="AW134" s="15">
        <f>IF(($C134&gt;='Speed and Load result'!$D$3)*AND(AW37&gt;='Speed and Load result'!$D$6),1,0)</f>
        <v>0</v>
      </c>
      <c r="AX134" s="15">
        <f>IF(($C134&gt;='Speed and Load result'!$D$3)*AND(AX37&gt;='Speed and Load result'!$D$6),1,0)</f>
        <v>0</v>
      </c>
      <c r="AY134" s="15">
        <f>IF(($C134&gt;='Speed and Load result'!$D$3)*AND(AY37&gt;='Speed and Load result'!$D$6),1,0)</f>
        <v>0</v>
      </c>
      <c r="AZ134" s="15">
        <f>IF(($C134&gt;='Speed and Load result'!$D$3)*AND(AZ37&gt;='Speed and Load result'!$D$6),1,0)</f>
        <v>0</v>
      </c>
      <c r="BA134" s="15">
        <f>IF(($C134&gt;='Speed and Load result'!$D$3)*AND(BA37&gt;='Speed and Load result'!$D$6),1,0)</f>
        <v>0</v>
      </c>
      <c r="BB134" s="15">
        <f>IF(($C134&gt;='Speed and Load result'!$D$3)*AND(BB37&gt;='Speed and Load result'!$D$6),1,0)</f>
        <v>0</v>
      </c>
      <c r="BC134" s="15">
        <f>IF(($C134&gt;='Speed and Load result'!$D$3)*AND(BC37&gt;='Speed and Load result'!$D$6),1,0)</f>
        <v>0</v>
      </c>
      <c r="BD134" s="15">
        <f>IF(($C134&gt;='Speed and Load result'!$D$3)*AND(BD37&gt;='Speed and Load result'!$D$6),1,0)</f>
        <v>0</v>
      </c>
      <c r="BE134" s="15">
        <f>IF(($C134&gt;='Speed and Load result'!$D$3)*AND(BE37&gt;='Speed and Load result'!$D$6),1,0)</f>
        <v>0</v>
      </c>
      <c r="BF134" s="15">
        <f>IF(($C134&gt;='Speed and Load result'!$D$3)*AND(BF37&gt;='Speed and Load result'!$D$6),1,0)</f>
        <v>0</v>
      </c>
      <c r="BG134" s="15">
        <f>IF(($C134&gt;='Speed and Load result'!$D$3)*AND(BG37&gt;='Speed and Load result'!$D$6),1,0)</f>
        <v>0</v>
      </c>
      <c r="BH134" s="15">
        <f>IF(($C134&gt;='Speed and Load result'!$D$3)*AND(BH37&gt;='Speed and Load result'!$D$6),1,0)</f>
        <v>0</v>
      </c>
      <c r="BI134" s="15">
        <f>IF(($C134&gt;='Speed and Load result'!$D$3)*AND(BI37&gt;='Speed and Load result'!$D$6),1,0)</f>
        <v>0</v>
      </c>
      <c r="BJ134" s="15">
        <f>IF(($C134&gt;='Speed and Load result'!$D$3)*AND(BJ37&gt;='Speed and Load result'!$D$6),1,0)</f>
        <v>0</v>
      </c>
      <c r="BK134" s="15">
        <f>IF(($C134&gt;='Speed and Load result'!$D$3)*AND(BK37&gt;='Speed and Load result'!$D$6),1,0)</f>
        <v>0</v>
      </c>
      <c r="BL134" s="15">
        <f>IF(($C134&gt;='Speed and Load result'!$D$3)*AND(BL37&gt;='Speed and Load result'!$D$6),1,0)</f>
        <v>0</v>
      </c>
      <c r="BM134" s="15">
        <f>IF(($C134&gt;='Speed and Load result'!$D$3)*AND(BM37&gt;='Speed and Load result'!$D$6),1,0)</f>
        <v>0</v>
      </c>
      <c r="BN134" s="15">
        <f>IF(($C134&gt;='Speed and Load result'!$D$3)*AND(BN37&gt;='Speed and Load result'!$D$6),1,0)</f>
        <v>0</v>
      </c>
      <c r="BO134" s="15">
        <f>IF(($C134&gt;='Speed and Load result'!$D$3)*AND(BO37&gt;='Speed and Load result'!$D$6),1,0)</f>
        <v>0</v>
      </c>
    </row>
    <row r="135" spans="2:67" hidden="1">
      <c r="B135" s="106"/>
      <c r="C135" s="15">
        <f t="shared" si="25"/>
        <v>370</v>
      </c>
      <c r="D135" s="9" t="s">
        <v>209</v>
      </c>
      <c r="E135" s="15">
        <f>IF(($C135&gt;='Speed and Load result'!$D$3)*AND(E38&gt;='Speed and Load result'!$D$6),1,0)</f>
        <v>0</v>
      </c>
      <c r="F135" s="15">
        <f>IF(($C135&gt;='Speed and Load result'!$D$3)*AND(F38&gt;='Speed and Load result'!$D$6),1,0)</f>
        <v>0</v>
      </c>
      <c r="G135" s="15">
        <f>IF(($C135&gt;='Speed and Load result'!$D$3)*AND(G38&gt;='Speed and Load result'!$D$6),1,0)</f>
        <v>0</v>
      </c>
      <c r="H135" s="15">
        <f>IF(($C135&gt;='Speed and Load result'!$D$3)*AND(H38&gt;='Speed and Load result'!$D$6),1,0)</f>
        <v>0</v>
      </c>
      <c r="I135" s="15">
        <f>IF(($C135&gt;='Speed and Load result'!$D$3)*AND(I38&gt;='Speed and Load result'!$D$6),1,0)</f>
        <v>0</v>
      </c>
      <c r="J135" s="15">
        <f>IF(($C135&gt;='Speed and Load result'!$D$3)*AND(J38&gt;='Speed and Load result'!$D$6),1,0)</f>
        <v>0</v>
      </c>
      <c r="K135" s="15">
        <f>IF(($C135&gt;='Speed and Load result'!$D$3)*AND(K38&gt;='Speed and Load result'!$D$6),1,0)</f>
        <v>0</v>
      </c>
      <c r="L135" s="15">
        <f>IF(($C135&gt;='Speed and Load result'!$D$3)*AND(L38&gt;='Speed and Load result'!$D$6),1,0)</f>
        <v>0</v>
      </c>
      <c r="M135" s="15">
        <f>IF(($C135&gt;='Speed and Load result'!$D$3)*AND(M38&gt;='Speed and Load result'!$D$6),1,0)</f>
        <v>0</v>
      </c>
      <c r="N135" s="15">
        <f>IF(($C135&gt;='Speed and Load result'!$D$3)*AND(N38&gt;='Speed and Load result'!$D$6),1,0)</f>
        <v>0</v>
      </c>
      <c r="O135" s="15">
        <f>IF(($C135&gt;='Speed and Load result'!$D$3)*AND(O38&gt;='Speed and Load result'!$D$6),1,0)</f>
        <v>0</v>
      </c>
      <c r="P135" s="15">
        <f>IF(($C135&gt;='Speed and Load result'!$D$3)*AND(P38&gt;='Speed and Load result'!$D$6),1,0)</f>
        <v>0</v>
      </c>
      <c r="Q135" s="15">
        <f>IF(($C135&gt;='Speed and Load result'!$D$3)*AND(Q38&gt;='Speed and Load result'!$D$6),1,0)</f>
        <v>0</v>
      </c>
      <c r="R135" s="15">
        <f>IF(($C135&gt;='Speed and Load result'!$D$3)*AND(R38&gt;='Speed and Load result'!$D$6),1,0)</f>
        <v>0</v>
      </c>
      <c r="S135" s="15">
        <f>IF(($C135&gt;='Speed and Load result'!$D$3)*AND(S38&gt;='Speed and Load result'!$D$6),1,0)</f>
        <v>0</v>
      </c>
      <c r="T135" s="15">
        <f>IF(($C135&gt;='Speed and Load result'!$D$3)*AND(T38&gt;='Speed and Load result'!$D$6),1,0)</f>
        <v>0</v>
      </c>
      <c r="U135" s="15">
        <f>IF(($C135&gt;='Speed and Load result'!$D$3)*AND(U38&gt;='Speed and Load result'!$D$6),1,0)</f>
        <v>0</v>
      </c>
      <c r="V135" s="15">
        <f>IF(($C135&gt;='Speed and Load result'!$D$3)*AND(V38&gt;='Speed and Load result'!$D$6),1,0)</f>
        <v>0</v>
      </c>
      <c r="W135" s="15">
        <f>IF(($C135&gt;='Speed and Load result'!$D$3)*AND(W38&gt;='Speed and Load result'!$D$6),1,0)</f>
        <v>0</v>
      </c>
      <c r="X135" s="15">
        <f>IF(($C135&gt;='Speed and Load result'!$D$3)*AND(X38&gt;='Speed and Load result'!$D$6),1,0)</f>
        <v>0</v>
      </c>
      <c r="Y135" s="15">
        <f>IF(($C135&gt;='Speed and Load result'!$D$3)*AND(Y38&gt;='Speed and Load result'!$D$6),1,0)</f>
        <v>0</v>
      </c>
      <c r="Z135" s="15">
        <f>IF(($C135&gt;='Speed and Load result'!$D$3)*AND(Z38&gt;='Speed and Load result'!$D$6),1,0)</f>
        <v>0</v>
      </c>
      <c r="AA135" s="15">
        <f>IF(($C135&gt;='Speed and Load result'!$D$3)*AND(AA38&gt;='Speed and Load result'!$D$6),1,0)</f>
        <v>0</v>
      </c>
      <c r="AB135" s="15">
        <f>IF(($C135&gt;='Speed and Load result'!$D$3)*AND(AB38&gt;='Speed and Load result'!$D$6),1,0)</f>
        <v>0</v>
      </c>
      <c r="AC135" s="15">
        <f>IF(($C135&gt;='Speed and Load result'!$D$3)*AND(AC38&gt;='Speed and Load result'!$D$6),1,0)</f>
        <v>0</v>
      </c>
      <c r="AD135" s="15">
        <f>IF(($C135&gt;='Speed and Load result'!$D$3)*AND(AD38&gt;='Speed and Load result'!$D$6),1,0)</f>
        <v>0</v>
      </c>
      <c r="AE135" s="15">
        <f>IF(($C135&gt;='Speed and Load result'!$D$3)*AND(AE38&gt;='Speed and Load result'!$D$6),1,0)</f>
        <v>0</v>
      </c>
      <c r="AF135" s="15">
        <f>IF(($C135&gt;='Speed and Load result'!$D$3)*AND(AF38&gt;='Speed and Load result'!$D$6),1,0)</f>
        <v>0</v>
      </c>
      <c r="AG135" s="15">
        <f>IF(($C135&gt;='Speed and Load result'!$D$3)*AND(AG38&gt;='Speed and Load result'!$D$6),1,0)</f>
        <v>0</v>
      </c>
      <c r="AH135" s="15">
        <f>IF(($C135&gt;='Speed and Load result'!$D$3)*AND(AH38&gt;='Speed and Load result'!$D$6),1,0)</f>
        <v>0</v>
      </c>
      <c r="AI135" s="15">
        <f>IF(($C135&gt;='Speed and Load result'!$D$3)*AND(AI38&gt;='Speed and Load result'!$D$6),1,0)</f>
        <v>0</v>
      </c>
      <c r="AJ135" s="15">
        <f>IF(($C135&gt;='Speed and Load result'!$D$3)*AND(AJ38&gt;='Speed and Load result'!$D$6),1,0)</f>
        <v>0</v>
      </c>
      <c r="AK135" s="15">
        <f>IF(($C135&gt;='Speed and Load result'!$D$3)*AND(AK38&gt;='Speed and Load result'!$D$6),1,0)</f>
        <v>0</v>
      </c>
      <c r="AL135" s="15">
        <f>IF(($C135&gt;='Speed and Load result'!$D$3)*AND(AL38&gt;='Speed and Load result'!$D$6),1,0)</f>
        <v>0</v>
      </c>
      <c r="AM135" s="15">
        <f>IF(($C135&gt;='Speed and Load result'!$D$3)*AND(AM38&gt;='Speed and Load result'!$D$6),1,0)</f>
        <v>0</v>
      </c>
      <c r="AN135" s="15">
        <f>IF(($C135&gt;='Speed and Load result'!$D$3)*AND(AN38&gt;='Speed and Load result'!$D$6),1,0)</f>
        <v>0</v>
      </c>
      <c r="AO135" s="15">
        <f>IF(($C135&gt;='Speed and Load result'!$D$3)*AND(AO38&gt;='Speed and Load result'!$D$6),1,0)</f>
        <v>0</v>
      </c>
      <c r="AP135" s="15">
        <f>IF(($C135&gt;='Speed and Load result'!$D$3)*AND(AP38&gt;='Speed and Load result'!$D$6),1,0)</f>
        <v>0</v>
      </c>
      <c r="AQ135" s="15">
        <f>IF(($C135&gt;='Speed and Load result'!$D$3)*AND(AQ38&gt;='Speed and Load result'!$D$6),1,0)</f>
        <v>0</v>
      </c>
      <c r="AR135" s="15">
        <f>IF(($C135&gt;='Speed and Load result'!$D$3)*AND(AR38&gt;='Speed and Load result'!$D$6),1,0)</f>
        <v>0</v>
      </c>
      <c r="AS135" s="15">
        <f>IF(($C135&gt;='Speed and Load result'!$D$3)*AND(AS38&gt;='Speed and Load result'!$D$6),1,0)</f>
        <v>0</v>
      </c>
      <c r="AT135" s="15">
        <f>IF(($C135&gt;='Speed and Load result'!$D$3)*AND(AT38&gt;='Speed and Load result'!$D$6),1,0)</f>
        <v>0</v>
      </c>
      <c r="AU135" s="15">
        <f>IF(($C135&gt;='Speed and Load result'!$D$3)*AND(AU38&gt;='Speed and Load result'!$D$6),1,0)</f>
        <v>0</v>
      </c>
      <c r="AV135" s="15">
        <f>IF(($C135&gt;='Speed and Load result'!$D$3)*AND(AV38&gt;='Speed and Load result'!$D$6),1,0)</f>
        <v>0</v>
      </c>
      <c r="AW135" s="15">
        <f>IF(($C135&gt;='Speed and Load result'!$D$3)*AND(AW38&gt;='Speed and Load result'!$D$6),1,0)</f>
        <v>0</v>
      </c>
      <c r="AX135" s="15">
        <f>IF(($C135&gt;='Speed and Load result'!$D$3)*AND(AX38&gt;='Speed and Load result'!$D$6),1,0)</f>
        <v>0</v>
      </c>
      <c r="AY135" s="15">
        <f>IF(($C135&gt;='Speed and Load result'!$D$3)*AND(AY38&gt;='Speed and Load result'!$D$6),1,0)</f>
        <v>0</v>
      </c>
      <c r="AZ135" s="15">
        <f>IF(($C135&gt;='Speed and Load result'!$D$3)*AND(AZ38&gt;='Speed and Load result'!$D$6),1,0)</f>
        <v>0</v>
      </c>
      <c r="BA135" s="15">
        <f>IF(($C135&gt;='Speed and Load result'!$D$3)*AND(BA38&gt;='Speed and Load result'!$D$6),1,0)</f>
        <v>0</v>
      </c>
      <c r="BB135" s="15">
        <f>IF(($C135&gt;='Speed and Load result'!$D$3)*AND(BB38&gt;='Speed and Load result'!$D$6),1,0)</f>
        <v>0</v>
      </c>
      <c r="BC135" s="15">
        <f>IF(($C135&gt;='Speed and Load result'!$D$3)*AND(BC38&gt;='Speed and Load result'!$D$6),1,0)</f>
        <v>0</v>
      </c>
      <c r="BD135" s="15">
        <f>IF(($C135&gt;='Speed and Load result'!$D$3)*AND(BD38&gt;='Speed and Load result'!$D$6),1,0)</f>
        <v>0</v>
      </c>
      <c r="BE135" s="15">
        <f>IF(($C135&gt;='Speed and Load result'!$D$3)*AND(BE38&gt;='Speed and Load result'!$D$6),1,0)</f>
        <v>0</v>
      </c>
      <c r="BF135" s="15">
        <f>IF(($C135&gt;='Speed and Load result'!$D$3)*AND(BF38&gt;='Speed and Load result'!$D$6),1,0)</f>
        <v>0</v>
      </c>
      <c r="BG135" s="15">
        <f>IF(($C135&gt;='Speed and Load result'!$D$3)*AND(BG38&gt;='Speed and Load result'!$D$6),1,0)</f>
        <v>0</v>
      </c>
      <c r="BH135" s="15">
        <f>IF(($C135&gt;='Speed and Load result'!$D$3)*AND(BH38&gt;='Speed and Load result'!$D$6),1,0)</f>
        <v>0</v>
      </c>
      <c r="BI135" s="15">
        <f>IF(($C135&gt;='Speed and Load result'!$D$3)*AND(BI38&gt;='Speed and Load result'!$D$6),1,0)</f>
        <v>0</v>
      </c>
      <c r="BJ135" s="15">
        <f>IF(($C135&gt;='Speed and Load result'!$D$3)*AND(BJ38&gt;='Speed and Load result'!$D$6),1,0)</f>
        <v>0</v>
      </c>
      <c r="BK135" s="15">
        <f>IF(($C135&gt;='Speed and Load result'!$D$3)*AND(BK38&gt;='Speed and Load result'!$D$6),1,0)</f>
        <v>0</v>
      </c>
      <c r="BL135" s="15">
        <f>IF(($C135&gt;='Speed and Load result'!$D$3)*AND(BL38&gt;='Speed and Load result'!$D$6),1,0)</f>
        <v>0</v>
      </c>
      <c r="BM135" s="15">
        <f>IF(($C135&gt;='Speed and Load result'!$D$3)*AND(BM38&gt;='Speed and Load result'!$D$6),1,0)</f>
        <v>0</v>
      </c>
      <c r="BN135" s="15">
        <f>IF(($C135&gt;='Speed and Load result'!$D$3)*AND(BN38&gt;='Speed and Load result'!$D$6),1,0)</f>
        <v>0</v>
      </c>
      <c r="BO135" s="15">
        <f>IF(($C135&gt;='Speed and Load result'!$D$3)*AND(BO38&gt;='Speed and Load result'!$D$6),1,0)</f>
        <v>0</v>
      </c>
    </row>
    <row r="136" spans="2:67" hidden="1">
      <c r="B136" s="106"/>
      <c r="C136" s="15">
        <f t="shared" si="25"/>
        <v>380</v>
      </c>
      <c r="D136" s="9" t="s">
        <v>209</v>
      </c>
      <c r="E136" s="15">
        <f>IF(($C136&gt;='Speed and Load result'!$D$3)*AND(E39&gt;='Speed and Load result'!$D$6),1,0)</f>
        <v>0</v>
      </c>
      <c r="F136" s="15">
        <f>IF(($C136&gt;='Speed and Load result'!$D$3)*AND(F39&gt;='Speed and Load result'!$D$6),1,0)</f>
        <v>0</v>
      </c>
      <c r="G136" s="15">
        <f>IF(($C136&gt;='Speed and Load result'!$D$3)*AND(G39&gt;='Speed and Load result'!$D$6),1,0)</f>
        <v>0</v>
      </c>
      <c r="H136" s="15">
        <f>IF(($C136&gt;='Speed and Load result'!$D$3)*AND(H39&gt;='Speed and Load result'!$D$6),1,0)</f>
        <v>0</v>
      </c>
      <c r="I136" s="15">
        <f>IF(($C136&gt;='Speed and Load result'!$D$3)*AND(I39&gt;='Speed and Load result'!$D$6),1,0)</f>
        <v>0</v>
      </c>
      <c r="J136" s="15">
        <f>IF(($C136&gt;='Speed and Load result'!$D$3)*AND(J39&gt;='Speed and Load result'!$D$6),1,0)</f>
        <v>0</v>
      </c>
      <c r="K136" s="15">
        <f>IF(($C136&gt;='Speed and Load result'!$D$3)*AND(K39&gt;='Speed and Load result'!$D$6),1,0)</f>
        <v>0</v>
      </c>
      <c r="L136" s="15">
        <f>IF(($C136&gt;='Speed and Load result'!$D$3)*AND(L39&gt;='Speed and Load result'!$D$6),1,0)</f>
        <v>0</v>
      </c>
      <c r="M136" s="15">
        <f>IF(($C136&gt;='Speed and Load result'!$D$3)*AND(M39&gt;='Speed and Load result'!$D$6),1,0)</f>
        <v>0</v>
      </c>
      <c r="N136" s="15">
        <f>IF(($C136&gt;='Speed and Load result'!$D$3)*AND(N39&gt;='Speed and Load result'!$D$6),1,0)</f>
        <v>0</v>
      </c>
      <c r="O136" s="15">
        <f>IF(($C136&gt;='Speed and Load result'!$D$3)*AND(O39&gt;='Speed and Load result'!$D$6),1,0)</f>
        <v>0</v>
      </c>
      <c r="P136" s="15">
        <f>IF(($C136&gt;='Speed and Load result'!$D$3)*AND(P39&gt;='Speed and Load result'!$D$6),1,0)</f>
        <v>0</v>
      </c>
      <c r="Q136" s="15">
        <f>IF(($C136&gt;='Speed and Load result'!$D$3)*AND(Q39&gt;='Speed and Load result'!$D$6),1,0)</f>
        <v>0</v>
      </c>
      <c r="R136" s="15">
        <f>IF(($C136&gt;='Speed and Load result'!$D$3)*AND(R39&gt;='Speed and Load result'!$D$6),1,0)</f>
        <v>0</v>
      </c>
      <c r="S136" s="15">
        <f>IF(($C136&gt;='Speed and Load result'!$D$3)*AND(S39&gt;='Speed and Load result'!$D$6),1,0)</f>
        <v>0</v>
      </c>
      <c r="T136" s="15">
        <f>IF(($C136&gt;='Speed and Load result'!$D$3)*AND(T39&gt;='Speed and Load result'!$D$6),1,0)</f>
        <v>0</v>
      </c>
      <c r="U136" s="15">
        <f>IF(($C136&gt;='Speed and Load result'!$D$3)*AND(U39&gt;='Speed and Load result'!$D$6),1,0)</f>
        <v>0</v>
      </c>
      <c r="V136" s="15">
        <f>IF(($C136&gt;='Speed and Load result'!$D$3)*AND(V39&gt;='Speed and Load result'!$D$6),1,0)</f>
        <v>0</v>
      </c>
      <c r="W136" s="15">
        <f>IF(($C136&gt;='Speed and Load result'!$D$3)*AND(W39&gt;='Speed and Load result'!$D$6),1,0)</f>
        <v>0</v>
      </c>
      <c r="X136" s="15">
        <f>IF(($C136&gt;='Speed and Load result'!$D$3)*AND(X39&gt;='Speed and Load result'!$D$6),1,0)</f>
        <v>0</v>
      </c>
      <c r="Y136" s="15">
        <f>IF(($C136&gt;='Speed and Load result'!$D$3)*AND(Y39&gt;='Speed and Load result'!$D$6),1,0)</f>
        <v>0</v>
      </c>
      <c r="Z136" s="15">
        <f>IF(($C136&gt;='Speed and Load result'!$D$3)*AND(Z39&gt;='Speed and Load result'!$D$6),1,0)</f>
        <v>0</v>
      </c>
      <c r="AA136" s="15">
        <f>IF(($C136&gt;='Speed and Load result'!$D$3)*AND(AA39&gt;='Speed and Load result'!$D$6),1,0)</f>
        <v>0</v>
      </c>
      <c r="AB136" s="15">
        <f>IF(($C136&gt;='Speed and Load result'!$D$3)*AND(AB39&gt;='Speed and Load result'!$D$6),1,0)</f>
        <v>0</v>
      </c>
      <c r="AC136" s="15">
        <f>IF(($C136&gt;='Speed and Load result'!$D$3)*AND(AC39&gt;='Speed and Load result'!$D$6),1,0)</f>
        <v>0</v>
      </c>
      <c r="AD136" s="15">
        <f>IF(($C136&gt;='Speed and Load result'!$D$3)*AND(AD39&gt;='Speed and Load result'!$D$6),1,0)</f>
        <v>0</v>
      </c>
      <c r="AE136" s="15">
        <f>IF(($C136&gt;='Speed and Load result'!$D$3)*AND(AE39&gt;='Speed and Load result'!$D$6),1,0)</f>
        <v>0</v>
      </c>
      <c r="AF136" s="15">
        <f>IF(($C136&gt;='Speed and Load result'!$D$3)*AND(AF39&gt;='Speed and Load result'!$D$6),1,0)</f>
        <v>0</v>
      </c>
      <c r="AG136" s="15">
        <f>IF(($C136&gt;='Speed and Load result'!$D$3)*AND(AG39&gt;='Speed and Load result'!$D$6),1,0)</f>
        <v>0</v>
      </c>
      <c r="AH136" s="15">
        <f>IF(($C136&gt;='Speed and Load result'!$D$3)*AND(AH39&gt;='Speed and Load result'!$D$6),1,0)</f>
        <v>0</v>
      </c>
      <c r="AI136" s="15">
        <f>IF(($C136&gt;='Speed and Load result'!$D$3)*AND(AI39&gt;='Speed and Load result'!$D$6),1,0)</f>
        <v>0</v>
      </c>
      <c r="AJ136" s="15">
        <f>IF(($C136&gt;='Speed and Load result'!$D$3)*AND(AJ39&gt;='Speed and Load result'!$D$6),1,0)</f>
        <v>0</v>
      </c>
      <c r="AK136" s="15">
        <f>IF(($C136&gt;='Speed and Load result'!$D$3)*AND(AK39&gt;='Speed and Load result'!$D$6),1,0)</f>
        <v>0</v>
      </c>
      <c r="AL136" s="15">
        <f>IF(($C136&gt;='Speed and Load result'!$D$3)*AND(AL39&gt;='Speed and Load result'!$D$6),1,0)</f>
        <v>0</v>
      </c>
      <c r="AM136" s="15">
        <f>IF(($C136&gt;='Speed and Load result'!$D$3)*AND(AM39&gt;='Speed and Load result'!$D$6),1,0)</f>
        <v>0</v>
      </c>
      <c r="AN136" s="15">
        <f>IF(($C136&gt;='Speed and Load result'!$D$3)*AND(AN39&gt;='Speed and Load result'!$D$6),1,0)</f>
        <v>0</v>
      </c>
      <c r="AO136" s="15">
        <f>IF(($C136&gt;='Speed and Load result'!$D$3)*AND(AO39&gt;='Speed and Load result'!$D$6),1,0)</f>
        <v>0</v>
      </c>
      <c r="AP136" s="15">
        <f>IF(($C136&gt;='Speed and Load result'!$D$3)*AND(AP39&gt;='Speed and Load result'!$D$6),1,0)</f>
        <v>0</v>
      </c>
      <c r="AQ136" s="15">
        <f>IF(($C136&gt;='Speed and Load result'!$D$3)*AND(AQ39&gt;='Speed and Load result'!$D$6),1,0)</f>
        <v>0</v>
      </c>
      <c r="AR136" s="15">
        <f>IF(($C136&gt;='Speed and Load result'!$D$3)*AND(AR39&gt;='Speed and Load result'!$D$6),1,0)</f>
        <v>0</v>
      </c>
      <c r="AS136" s="15">
        <f>IF(($C136&gt;='Speed and Load result'!$D$3)*AND(AS39&gt;='Speed and Load result'!$D$6),1,0)</f>
        <v>0</v>
      </c>
      <c r="AT136" s="15">
        <f>IF(($C136&gt;='Speed and Load result'!$D$3)*AND(AT39&gt;='Speed and Load result'!$D$6),1,0)</f>
        <v>0</v>
      </c>
      <c r="AU136" s="15">
        <f>IF(($C136&gt;='Speed and Load result'!$D$3)*AND(AU39&gt;='Speed and Load result'!$D$6),1,0)</f>
        <v>0</v>
      </c>
      <c r="AV136" s="15">
        <f>IF(($C136&gt;='Speed and Load result'!$D$3)*AND(AV39&gt;='Speed and Load result'!$D$6),1,0)</f>
        <v>0</v>
      </c>
      <c r="AW136" s="15">
        <f>IF(($C136&gt;='Speed and Load result'!$D$3)*AND(AW39&gt;='Speed and Load result'!$D$6),1,0)</f>
        <v>0</v>
      </c>
      <c r="AX136" s="15">
        <f>IF(($C136&gt;='Speed and Load result'!$D$3)*AND(AX39&gt;='Speed and Load result'!$D$6),1,0)</f>
        <v>0</v>
      </c>
      <c r="AY136" s="15">
        <f>IF(($C136&gt;='Speed and Load result'!$D$3)*AND(AY39&gt;='Speed and Load result'!$D$6),1,0)</f>
        <v>0</v>
      </c>
      <c r="AZ136" s="15">
        <f>IF(($C136&gt;='Speed and Load result'!$D$3)*AND(AZ39&gt;='Speed and Load result'!$D$6),1,0)</f>
        <v>0</v>
      </c>
      <c r="BA136" s="15">
        <f>IF(($C136&gt;='Speed and Load result'!$D$3)*AND(BA39&gt;='Speed and Load result'!$D$6),1,0)</f>
        <v>0</v>
      </c>
      <c r="BB136" s="15">
        <f>IF(($C136&gt;='Speed and Load result'!$D$3)*AND(BB39&gt;='Speed and Load result'!$D$6),1,0)</f>
        <v>0</v>
      </c>
      <c r="BC136" s="15">
        <f>IF(($C136&gt;='Speed and Load result'!$D$3)*AND(BC39&gt;='Speed and Load result'!$D$6),1,0)</f>
        <v>0</v>
      </c>
      <c r="BD136" s="15">
        <f>IF(($C136&gt;='Speed and Load result'!$D$3)*AND(BD39&gt;='Speed and Load result'!$D$6),1,0)</f>
        <v>0</v>
      </c>
      <c r="BE136" s="15">
        <f>IF(($C136&gt;='Speed and Load result'!$D$3)*AND(BE39&gt;='Speed and Load result'!$D$6),1,0)</f>
        <v>0</v>
      </c>
      <c r="BF136" s="15">
        <f>IF(($C136&gt;='Speed and Load result'!$D$3)*AND(BF39&gt;='Speed and Load result'!$D$6),1,0)</f>
        <v>0</v>
      </c>
      <c r="BG136" s="15">
        <f>IF(($C136&gt;='Speed and Load result'!$D$3)*AND(BG39&gt;='Speed and Load result'!$D$6),1,0)</f>
        <v>0</v>
      </c>
      <c r="BH136" s="15">
        <f>IF(($C136&gt;='Speed and Load result'!$D$3)*AND(BH39&gt;='Speed and Load result'!$D$6),1,0)</f>
        <v>0</v>
      </c>
      <c r="BI136" s="15">
        <f>IF(($C136&gt;='Speed and Load result'!$D$3)*AND(BI39&gt;='Speed and Load result'!$D$6),1,0)</f>
        <v>0</v>
      </c>
      <c r="BJ136" s="15">
        <f>IF(($C136&gt;='Speed and Load result'!$D$3)*AND(BJ39&gt;='Speed and Load result'!$D$6),1,0)</f>
        <v>0</v>
      </c>
      <c r="BK136" s="15">
        <f>IF(($C136&gt;='Speed and Load result'!$D$3)*AND(BK39&gt;='Speed and Load result'!$D$6),1,0)</f>
        <v>0</v>
      </c>
      <c r="BL136" s="15">
        <f>IF(($C136&gt;='Speed and Load result'!$D$3)*AND(BL39&gt;='Speed and Load result'!$D$6),1,0)</f>
        <v>0</v>
      </c>
      <c r="BM136" s="15">
        <f>IF(($C136&gt;='Speed and Load result'!$D$3)*AND(BM39&gt;='Speed and Load result'!$D$6),1,0)</f>
        <v>0</v>
      </c>
      <c r="BN136" s="15">
        <f>IF(($C136&gt;='Speed and Load result'!$D$3)*AND(BN39&gt;='Speed and Load result'!$D$6),1,0)</f>
        <v>0</v>
      </c>
      <c r="BO136" s="15">
        <f>IF(($C136&gt;='Speed and Load result'!$D$3)*AND(BO39&gt;='Speed and Load result'!$D$6),1,0)</f>
        <v>0</v>
      </c>
    </row>
    <row r="137" spans="2:67" hidden="1">
      <c r="B137" s="106"/>
      <c r="C137" s="15">
        <f t="shared" si="25"/>
        <v>400</v>
      </c>
      <c r="D137" s="9" t="s">
        <v>209</v>
      </c>
      <c r="E137" s="15">
        <f>IF(($C137&gt;='Speed and Load result'!$D$3)*AND(E40&gt;='Speed and Load result'!$D$6),1,0)</f>
        <v>0</v>
      </c>
      <c r="F137" s="15">
        <f>IF(($C137&gt;='Speed and Load result'!$D$3)*AND(F40&gt;='Speed and Load result'!$D$6),1,0)</f>
        <v>0</v>
      </c>
      <c r="G137" s="15">
        <f>IF(($C137&gt;='Speed and Load result'!$D$3)*AND(G40&gt;='Speed and Load result'!$D$6),1,0)</f>
        <v>0</v>
      </c>
      <c r="H137" s="15">
        <f>IF(($C137&gt;='Speed and Load result'!$D$3)*AND(H40&gt;='Speed and Load result'!$D$6),1,0)</f>
        <v>0</v>
      </c>
      <c r="I137" s="15">
        <f>IF(($C137&gt;='Speed and Load result'!$D$3)*AND(I40&gt;='Speed and Load result'!$D$6),1,0)</f>
        <v>0</v>
      </c>
      <c r="J137" s="15">
        <f>IF(($C137&gt;='Speed and Load result'!$D$3)*AND(J40&gt;='Speed and Load result'!$D$6),1,0)</f>
        <v>0</v>
      </c>
      <c r="K137" s="15">
        <f>IF(($C137&gt;='Speed and Load result'!$D$3)*AND(K40&gt;='Speed and Load result'!$D$6),1,0)</f>
        <v>0</v>
      </c>
      <c r="L137" s="15">
        <f>IF(($C137&gt;='Speed and Load result'!$D$3)*AND(L40&gt;='Speed and Load result'!$D$6),1,0)</f>
        <v>0</v>
      </c>
      <c r="M137" s="15">
        <f>IF(($C137&gt;='Speed and Load result'!$D$3)*AND(M40&gt;='Speed and Load result'!$D$6),1,0)</f>
        <v>0</v>
      </c>
      <c r="N137" s="15">
        <f>IF(($C137&gt;='Speed and Load result'!$D$3)*AND(N40&gt;='Speed and Load result'!$D$6),1,0)</f>
        <v>0</v>
      </c>
      <c r="O137" s="15">
        <f>IF(($C137&gt;='Speed and Load result'!$D$3)*AND(O40&gt;='Speed and Load result'!$D$6),1,0)</f>
        <v>0</v>
      </c>
      <c r="P137" s="15">
        <f>IF(($C137&gt;='Speed and Load result'!$D$3)*AND(P40&gt;='Speed and Load result'!$D$6),1,0)</f>
        <v>0</v>
      </c>
      <c r="Q137" s="15">
        <f>IF(($C137&gt;='Speed and Load result'!$D$3)*AND(Q40&gt;='Speed and Load result'!$D$6),1,0)</f>
        <v>0</v>
      </c>
      <c r="R137" s="15">
        <f>IF(($C137&gt;='Speed and Load result'!$D$3)*AND(R40&gt;='Speed and Load result'!$D$6),1,0)</f>
        <v>0</v>
      </c>
      <c r="S137" s="15">
        <f>IF(($C137&gt;='Speed and Load result'!$D$3)*AND(S40&gt;='Speed and Load result'!$D$6),1,0)</f>
        <v>0</v>
      </c>
      <c r="T137" s="15">
        <f>IF(($C137&gt;='Speed and Load result'!$D$3)*AND(T40&gt;='Speed and Load result'!$D$6),1,0)</f>
        <v>0</v>
      </c>
      <c r="U137" s="15">
        <f>IF(($C137&gt;='Speed and Load result'!$D$3)*AND(U40&gt;='Speed and Load result'!$D$6),1,0)</f>
        <v>0</v>
      </c>
      <c r="V137" s="15">
        <f>IF(($C137&gt;='Speed and Load result'!$D$3)*AND(V40&gt;='Speed and Load result'!$D$6),1,0)</f>
        <v>0</v>
      </c>
      <c r="W137" s="15">
        <f>IF(($C137&gt;='Speed and Load result'!$D$3)*AND(W40&gt;='Speed and Load result'!$D$6),1,0)</f>
        <v>0</v>
      </c>
      <c r="X137" s="15">
        <f>IF(($C137&gt;='Speed and Load result'!$D$3)*AND(X40&gt;='Speed and Load result'!$D$6),1,0)</f>
        <v>0</v>
      </c>
      <c r="Y137" s="15">
        <f>IF(($C137&gt;='Speed and Load result'!$D$3)*AND(Y40&gt;='Speed and Load result'!$D$6),1,0)</f>
        <v>0</v>
      </c>
      <c r="Z137" s="15">
        <f>IF(($C137&gt;='Speed and Load result'!$D$3)*AND(Z40&gt;='Speed and Load result'!$D$6),1,0)</f>
        <v>0</v>
      </c>
      <c r="AA137" s="15">
        <f>IF(($C137&gt;='Speed and Load result'!$D$3)*AND(AA40&gt;='Speed and Load result'!$D$6),1,0)</f>
        <v>0</v>
      </c>
      <c r="AB137" s="15">
        <f>IF(($C137&gt;='Speed and Load result'!$D$3)*AND(AB40&gt;='Speed and Load result'!$D$6),1,0)</f>
        <v>0</v>
      </c>
      <c r="AC137" s="15">
        <f>IF(($C137&gt;='Speed and Load result'!$D$3)*AND(AC40&gt;='Speed and Load result'!$D$6),1,0)</f>
        <v>0</v>
      </c>
      <c r="AD137" s="15">
        <f>IF(($C137&gt;='Speed and Load result'!$D$3)*AND(AD40&gt;='Speed and Load result'!$D$6),1,0)</f>
        <v>0</v>
      </c>
      <c r="AE137" s="15">
        <f>IF(($C137&gt;='Speed and Load result'!$D$3)*AND(AE40&gt;='Speed and Load result'!$D$6),1,0)</f>
        <v>0</v>
      </c>
      <c r="AF137" s="15">
        <f>IF(($C137&gt;='Speed and Load result'!$D$3)*AND(AF40&gt;='Speed and Load result'!$D$6),1,0)</f>
        <v>0</v>
      </c>
      <c r="AG137" s="15">
        <f>IF(($C137&gt;='Speed and Load result'!$D$3)*AND(AG40&gt;='Speed and Load result'!$D$6),1,0)</f>
        <v>0</v>
      </c>
      <c r="AH137" s="15">
        <f>IF(($C137&gt;='Speed and Load result'!$D$3)*AND(AH40&gt;='Speed and Load result'!$D$6),1,0)</f>
        <v>0</v>
      </c>
      <c r="AI137" s="15">
        <f>IF(($C137&gt;='Speed and Load result'!$D$3)*AND(AI40&gt;='Speed and Load result'!$D$6),1,0)</f>
        <v>0</v>
      </c>
      <c r="AJ137" s="15">
        <f>IF(($C137&gt;='Speed and Load result'!$D$3)*AND(AJ40&gt;='Speed and Load result'!$D$6),1,0)</f>
        <v>0</v>
      </c>
      <c r="AK137" s="15">
        <f>IF(($C137&gt;='Speed and Load result'!$D$3)*AND(AK40&gt;='Speed and Load result'!$D$6),1,0)</f>
        <v>0</v>
      </c>
      <c r="AL137" s="15">
        <f>IF(($C137&gt;='Speed and Load result'!$D$3)*AND(AL40&gt;='Speed and Load result'!$D$6),1,0)</f>
        <v>0</v>
      </c>
      <c r="AM137" s="15">
        <f>IF(($C137&gt;='Speed and Load result'!$D$3)*AND(AM40&gt;='Speed and Load result'!$D$6),1,0)</f>
        <v>0</v>
      </c>
      <c r="AN137" s="15">
        <f>IF(($C137&gt;='Speed and Load result'!$D$3)*AND(AN40&gt;='Speed and Load result'!$D$6),1,0)</f>
        <v>0</v>
      </c>
      <c r="AO137" s="15">
        <f>IF(($C137&gt;='Speed and Load result'!$D$3)*AND(AO40&gt;='Speed and Load result'!$D$6),1,0)</f>
        <v>0</v>
      </c>
      <c r="AP137" s="15">
        <f>IF(($C137&gt;='Speed and Load result'!$D$3)*AND(AP40&gt;='Speed and Load result'!$D$6),1,0)</f>
        <v>0</v>
      </c>
      <c r="AQ137" s="15">
        <f>IF(($C137&gt;='Speed and Load result'!$D$3)*AND(AQ40&gt;='Speed and Load result'!$D$6),1,0)</f>
        <v>0</v>
      </c>
      <c r="AR137" s="15">
        <f>IF(($C137&gt;='Speed and Load result'!$D$3)*AND(AR40&gt;='Speed and Load result'!$D$6),1,0)</f>
        <v>0</v>
      </c>
      <c r="AS137" s="15">
        <f>IF(($C137&gt;='Speed and Load result'!$D$3)*AND(AS40&gt;='Speed and Load result'!$D$6),1,0)</f>
        <v>0</v>
      </c>
      <c r="AT137" s="15">
        <f>IF(($C137&gt;='Speed and Load result'!$D$3)*AND(AT40&gt;='Speed and Load result'!$D$6),1,0)</f>
        <v>0</v>
      </c>
      <c r="AU137" s="15">
        <f>IF(($C137&gt;='Speed and Load result'!$D$3)*AND(AU40&gt;='Speed and Load result'!$D$6),1,0)</f>
        <v>0</v>
      </c>
      <c r="AV137" s="15">
        <f>IF(($C137&gt;='Speed and Load result'!$D$3)*AND(AV40&gt;='Speed and Load result'!$D$6),1,0)</f>
        <v>0</v>
      </c>
      <c r="AW137" s="15">
        <f>IF(($C137&gt;='Speed and Load result'!$D$3)*AND(AW40&gt;='Speed and Load result'!$D$6),1,0)</f>
        <v>0</v>
      </c>
      <c r="AX137" s="15">
        <f>IF(($C137&gt;='Speed and Load result'!$D$3)*AND(AX40&gt;='Speed and Load result'!$D$6),1,0)</f>
        <v>0</v>
      </c>
      <c r="AY137" s="15">
        <f>IF(($C137&gt;='Speed and Load result'!$D$3)*AND(AY40&gt;='Speed and Load result'!$D$6),1,0)</f>
        <v>0</v>
      </c>
      <c r="AZ137" s="15">
        <f>IF(($C137&gt;='Speed and Load result'!$D$3)*AND(AZ40&gt;='Speed and Load result'!$D$6),1,0)</f>
        <v>0</v>
      </c>
      <c r="BA137" s="15">
        <f>IF(($C137&gt;='Speed and Load result'!$D$3)*AND(BA40&gt;='Speed and Load result'!$D$6),1,0)</f>
        <v>0</v>
      </c>
      <c r="BB137" s="15">
        <f>IF(($C137&gt;='Speed and Load result'!$D$3)*AND(BB40&gt;='Speed and Load result'!$D$6),1,0)</f>
        <v>0</v>
      </c>
      <c r="BC137" s="15">
        <f>IF(($C137&gt;='Speed and Load result'!$D$3)*AND(BC40&gt;='Speed and Load result'!$D$6),1,0)</f>
        <v>0</v>
      </c>
      <c r="BD137" s="15">
        <f>IF(($C137&gt;='Speed and Load result'!$D$3)*AND(BD40&gt;='Speed and Load result'!$D$6),1,0)</f>
        <v>0</v>
      </c>
      <c r="BE137" s="15">
        <f>IF(($C137&gt;='Speed and Load result'!$D$3)*AND(BE40&gt;='Speed and Load result'!$D$6),1,0)</f>
        <v>0</v>
      </c>
      <c r="BF137" s="15">
        <f>IF(($C137&gt;='Speed and Load result'!$D$3)*AND(BF40&gt;='Speed and Load result'!$D$6),1,0)</f>
        <v>0</v>
      </c>
      <c r="BG137" s="15">
        <f>IF(($C137&gt;='Speed and Load result'!$D$3)*AND(BG40&gt;='Speed and Load result'!$D$6),1,0)</f>
        <v>0</v>
      </c>
      <c r="BH137" s="15">
        <f>IF(($C137&gt;='Speed and Load result'!$D$3)*AND(BH40&gt;='Speed and Load result'!$D$6),1,0)</f>
        <v>0</v>
      </c>
      <c r="BI137" s="15">
        <f>IF(($C137&gt;='Speed and Load result'!$D$3)*AND(BI40&gt;='Speed and Load result'!$D$6),1,0)</f>
        <v>0</v>
      </c>
      <c r="BJ137" s="15">
        <f>IF(($C137&gt;='Speed and Load result'!$D$3)*AND(BJ40&gt;='Speed and Load result'!$D$6),1,0)</f>
        <v>0</v>
      </c>
      <c r="BK137" s="15">
        <f>IF(($C137&gt;='Speed and Load result'!$D$3)*AND(BK40&gt;='Speed and Load result'!$D$6),1,0)</f>
        <v>0</v>
      </c>
      <c r="BL137" s="15">
        <f>IF(($C137&gt;='Speed and Load result'!$D$3)*AND(BL40&gt;='Speed and Load result'!$D$6),1,0)</f>
        <v>0</v>
      </c>
      <c r="BM137" s="15">
        <f>IF(($C137&gt;='Speed and Load result'!$D$3)*AND(BM40&gt;='Speed and Load result'!$D$6),1,0)</f>
        <v>0</v>
      </c>
      <c r="BN137" s="15">
        <f>IF(($C137&gt;='Speed and Load result'!$D$3)*AND(BN40&gt;='Speed and Load result'!$D$6),1,0)</f>
        <v>0</v>
      </c>
      <c r="BO137" s="15">
        <f>IF(($C137&gt;='Speed and Load result'!$D$3)*AND(BO40&gt;='Speed and Load result'!$D$6),1,0)</f>
        <v>0</v>
      </c>
    </row>
    <row r="138" spans="2:67" hidden="1">
      <c r="B138" s="106"/>
      <c r="C138" s="15">
        <f t="shared" si="25"/>
        <v>410</v>
      </c>
      <c r="D138" s="9" t="s">
        <v>209</v>
      </c>
      <c r="E138" s="15">
        <f>IF(($C138&gt;='Speed and Load result'!$D$3)*AND(E41&gt;='Speed and Load result'!$D$6),1,0)</f>
        <v>0</v>
      </c>
      <c r="F138" s="15">
        <f>IF(($C138&gt;='Speed and Load result'!$D$3)*AND(F41&gt;='Speed and Load result'!$D$6),1,0)</f>
        <v>0</v>
      </c>
      <c r="G138" s="15">
        <f>IF(($C138&gt;='Speed and Load result'!$D$3)*AND(G41&gt;='Speed and Load result'!$D$6),1,0)</f>
        <v>0</v>
      </c>
      <c r="H138" s="15">
        <f>IF(($C138&gt;='Speed and Load result'!$D$3)*AND(H41&gt;='Speed and Load result'!$D$6),1,0)</f>
        <v>0</v>
      </c>
      <c r="I138" s="15">
        <f>IF(($C138&gt;='Speed and Load result'!$D$3)*AND(I41&gt;='Speed and Load result'!$D$6),1,0)</f>
        <v>0</v>
      </c>
      <c r="J138" s="15">
        <f>IF(($C138&gt;='Speed and Load result'!$D$3)*AND(J41&gt;='Speed and Load result'!$D$6),1,0)</f>
        <v>0</v>
      </c>
      <c r="K138" s="15">
        <f>IF(($C138&gt;='Speed and Load result'!$D$3)*AND(K41&gt;='Speed and Load result'!$D$6),1,0)</f>
        <v>0</v>
      </c>
      <c r="L138" s="15">
        <f>IF(($C138&gt;='Speed and Load result'!$D$3)*AND(L41&gt;='Speed and Load result'!$D$6),1,0)</f>
        <v>0</v>
      </c>
      <c r="M138" s="15">
        <f>IF(($C138&gt;='Speed and Load result'!$D$3)*AND(M41&gt;='Speed and Load result'!$D$6),1,0)</f>
        <v>0</v>
      </c>
      <c r="N138" s="15">
        <f>IF(($C138&gt;='Speed and Load result'!$D$3)*AND(N41&gt;='Speed and Load result'!$D$6),1,0)</f>
        <v>0</v>
      </c>
      <c r="O138" s="15">
        <f>IF(($C138&gt;='Speed and Load result'!$D$3)*AND(O41&gt;='Speed and Load result'!$D$6),1,0)</f>
        <v>0</v>
      </c>
      <c r="P138" s="15">
        <f>IF(($C138&gt;='Speed and Load result'!$D$3)*AND(P41&gt;='Speed and Load result'!$D$6),1,0)</f>
        <v>0</v>
      </c>
      <c r="Q138" s="15">
        <f>IF(($C138&gt;='Speed and Load result'!$D$3)*AND(Q41&gt;='Speed and Load result'!$D$6),1,0)</f>
        <v>0</v>
      </c>
      <c r="R138" s="15">
        <f>IF(($C138&gt;='Speed and Load result'!$D$3)*AND(R41&gt;='Speed and Load result'!$D$6),1,0)</f>
        <v>0</v>
      </c>
      <c r="S138" s="15">
        <f>IF(($C138&gt;='Speed and Load result'!$D$3)*AND(S41&gt;='Speed and Load result'!$D$6),1,0)</f>
        <v>0</v>
      </c>
      <c r="T138" s="15">
        <f>IF(($C138&gt;='Speed and Load result'!$D$3)*AND(T41&gt;='Speed and Load result'!$D$6),1,0)</f>
        <v>0</v>
      </c>
      <c r="U138" s="15">
        <f>IF(($C138&gt;='Speed and Load result'!$D$3)*AND(U41&gt;='Speed and Load result'!$D$6),1,0)</f>
        <v>0</v>
      </c>
      <c r="V138" s="15">
        <f>IF(($C138&gt;='Speed and Load result'!$D$3)*AND(V41&gt;='Speed and Load result'!$D$6),1,0)</f>
        <v>0</v>
      </c>
      <c r="W138" s="15">
        <f>IF(($C138&gt;='Speed and Load result'!$D$3)*AND(W41&gt;='Speed and Load result'!$D$6),1,0)</f>
        <v>0</v>
      </c>
      <c r="X138" s="15">
        <f>IF(($C138&gt;='Speed and Load result'!$D$3)*AND(X41&gt;='Speed and Load result'!$D$6),1,0)</f>
        <v>0</v>
      </c>
      <c r="Y138" s="15">
        <f>IF(($C138&gt;='Speed and Load result'!$D$3)*AND(Y41&gt;='Speed and Load result'!$D$6),1,0)</f>
        <v>0</v>
      </c>
      <c r="Z138" s="15">
        <f>IF(($C138&gt;='Speed and Load result'!$D$3)*AND(Z41&gt;='Speed and Load result'!$D$6),1,0)</f>
        <v>0</v>
      </c>
      <c r="AA138" s="15">
        <f>IF(($C138&gt;='Speed and Load result'!$D$3)*AND(AA41&gt;='Speed and Load result'!$D$6),1,0)</f>
        <v>0</v>
      </c>
      <c r="AB138" s="15">
        <f>IF(($C138&gt;='Speed and Load result'!$D$3)*AND(AB41&gt;='Speed and Load result'!$D$6),1,0)</f>
        <v>0</v>
      </c>
      <c r="AC138" s="15">
        <f>IF(($C138&gt;='Speed and Load result'!$D$3)*AND(AC41&gt;='Speed and Load result'!$D$6),1,0)</f>
        <v>0</v>
      </c>
      <c r="AD138" s="15">
        <f>IF(($C138&gt;='Speed and Load result'!$D$3)*AND(AD41&gt;='Speed and Load result'!$D$6),1,0)</f>
        <v>0</v>
      </c>
      <c r="AE138" s="15">
        <f>IF(($C138&gt;='Speed and Load result'!$D$3)*AND(AE41&gt;='Speed and Load result'!$D$6),1,0)</f>
        <v>0</v>
      </c>
      <c r="AF138" s="15">
        <f>IF(($C138&gt;='Speed and Load result'!$D$3)*AND(AF41&gt;='Speed and Load result'!$D$6),1,0)</f>
        <v>0</v>
      </c>
      <c r="AG138" s="15">
        <f>IF(($C138&gt;='Speed and Load result'!$D$3)*AND(AG41&gt;='Speed and Load result'!$D$6),1,0)</f>
        <v>0</v>
      </c>
      <c r="AH138" s="15">
        <f>IF(($C138&gt;='Speed and Load result'!$D$3)*AND(AH41&gt;='Speed and Load result'!$D$6),1,0)</f>
        <v>0</v>
      </c>
      <c r="AI138" s="15">
        <f>IF(($C138&gt;='Speed and Load result'!$D$3)*AND(AI41&gt;='Speed and Load result'!$D$6),1,0)</f>
        <v>0</v>
      </c>
      <c r="AJ138" s="15">
        <f>IF(($C138&gt;='Speed and Load result'!$D$3)*AND(AJ41&gt;='Speed and Load result'!$D$6),1,0)</f>
        <v>0</v>
      </c>
      <c r="AK138" s="15">
        <f>IF(($C138&gt;='Speed and Load result'!$D$3)*AND(AK41&gt;='Speed and Load result'!$D$6),1,0)</f>
        <v>0</v>
      </c>
      <c r="AL138" s="15">
        <f>IF(($C138&gt;='Speed and Load result'!$D$3)*AND(AL41&gt;='Speed and Load result'!$D$6),1,0)</f>
        <v>0</v>
      </c>
      <c r="AM138" s="15">
        <f>IF(($C138&gt;='Speed and Load result'!$D$3)*AND(AM41&gt;='Speed and Load result'!$D$6),1,0)</f>
        <v>0</v>
      </c>
      <c r="AN138" s="15">
        <f>IF(($C138&gt;='Speed and Load result'!$D$3)*AND(AN41&gt;='Speed and Load result'!$D$6),1,0)</f>
        <v>0</v>
      </c>
      <c r="AO138" s="15">
        <f>IF(($C138&gt;='Speed and Load result'!$D$3)*AND(AO41&gt;='Speed and Load result'!$D$6),1,0)</f>
        <v>0</v>
      </c>
      <c r="AP138" s="15">
        <f>IF(($C138&gt;='Speed and Load result'!$D$3)*AND(AP41&gt;='Speed and Load result'!$D$6),1,0)</f>
        <v>0</v>
      </c>
      <c r="AQ138" s="15">
        <f>IF(($C138&gt;='Speed and Load result'!$D$3)*AND(AQ41&gt;='Speed and Load result'!$D$6),1,0)</f>
        <v>0</v>
      </c>
      <c r="AR138" s="15">
        <f>IF(($C138&gt;='Speed and Load result'!$D$3)*AND(AR41&gt;='Speed and Load result'!$D$6),1,0)</f>
        <v>0</v>
      </c>
      <c r="AS138" s="15">
        <f>IF(($C138&gt;='Speed and Load result'!$D$3)*AND(AS41&gt;='Speed and Load result'!$D$6),1,0)</f>
        <v>0</v>
      </c>
      <c r="AT138" s="15">
        <f>IF(($C138&gt;='Speed and Load result'!$D$3)*AND(AT41&gt;='Speed and Load result'!$D$6),1,0)</f>
        <v>0</v>
      </c>
      <c r="AU138" s="15">
        <f>IF(($C138&gt;='Speed and Load result'!$D$3)*AND(AU41&gt;='Speed and Load result'!$D$6),1,0)</f>
        <v>0</v>
      </c>
      <c r="AV138" s="15">
        <f>IF(($C138&gt;='Speed and Load result'!$D$3)*AND(AV41&gt;='Speed and Load result'!$D$6),1,0)</f>
        <v>0</v>
      </c>
      <c r="AW138" s="15">
        <f>IF(($C138&gt;='Speed and Load result'!$D$3)*AND(AW41&gt;='Speed and Load result'!$D$6),1,0)</f>
        <v>0</v>
      </c>
      <c r="AX138" s="15">
        <f>IF(($C138&gt;='Speed and Load result'!$D$3)*AND(AX41&gt;='Speed and Load result'!$D$6),1,0)</f>
        <v>0</v>
      </c>
      <c r="AY138" s="15">
        <f>IF(($C138&gt;='Speed and Load result'!$D$3)*AND(AY41&gt;='Speed and Load result'!$D$6),1,0)</f>
        <v>0</v>
      </c>
      <c r="AZ138" s="15">
        <f>IF(($C138&gt;='Speed and Load result'!$D$3)*AND(AZ41&gt;='Speed and Load result'!$D$6),1,0)</f>
        <v>0</v>
      </c>
      <c r="BA138" s="15">
        <f>IF(($C138&gt;='Speed and Load result'!$D$3)*AND(BA41&gt;='Speed and Load result'!$D$6),1,0)</f>
        <v>0</v>
      </c>
      <c r="BB138" s="15">
        <f>IF(($C138&gt;='Speed and Load result'!$D$3)*AND(BB41&gt;='Speed and Load result'!$D$6),1,0)</f>
        <v>0</v>
      </c>
      <c r="BC138" s="15">
        <f>IF(($C138&gt;='Speed and Load result'!$D$3)*AND(BC41&gt;='Speed and Load result'!$D$6),1,0)</f>
        <v>0</v>
      </c>
      <c r="BD138" s="15">
        <f>IF(($C138&gt;='Speed and Load result'!$D$3)*AND(BD41&gt;='Speed and Load result'!$D$6),1,0)</f>
        <v>0</v>
      </c>
      <c r="BE138" s="15">
        <f>IF(($C138&gt;='Speed and Load result'!$D$3)*AND(BE41&gt;='Speed and Load result'!$D$6),1,0)</f>
        <v>0</v>
      </c>
      <c r="BF138" s="15">
        <f>IF(($C138&gt;='Speed and Load result'!$D$3)*AND(BF41&gt;='Speed and Load result'!$D$6),1,0)</f>
        <v>0</v>
      </c>
      <c r="BG138" s="15">
        <f>IF(($C138&gt;='Speed and Load result'!$D$3)*AND(BG41&gt;='Speed and Load result'!$D$6),1,0)</f>
        <v>0</v>
      </c>
      <c r="BH138" s="15">
        <f>IF(($C138&gt;='Speed and Load result'!$D$3)*AND(BH41&gt;='Speed and Load result'!$D$6),1,0)</f>
        <v>0</v>
      </c>
      <c r="BI138" s="15">
        <f>IF(($C138&gt;='Speed and Load result'!$D$3)*AND(BI41&gt;='Speed and Load result'!$D$6),1,0)</f>
        <v>0</v>
      </c>
      <c r="BJ138" s="15">
        <f>IF(($C138&gt;='Speed and Load result'!$D$3)*AND(BJ41&gt;='Speed and Load result'!$D$6),1,0)</f>
        <v>0</v>
      </c>
      <c r="BK138" s="15">
        <f>IF(($C138&gt;='Speed and Load result'!$D$3)*AND(BK41&gt;='Speed and Load result'!$D$6),1,0)</f>
        <v>0</v>
      </c>
      <c r="BL138" s="15">
        <f>IF(($C138&gt;='Speed and Load result'!$D$3)*AND(BL41&gt;='Speed and Load result'!$D$6),1,0)</f>
        <v>0</v>
      </c>
      <c r="BM138" s="15">
        <f>IF(($C138&gt;='Speed and Load result'!$D$3)*AND(BM41&gt;='Speed and Load result'!$D$6),1,0)</f>
        <v>0</v>
      </c>
      <c r="BN138" s="15">
        <f>IF(($C138&gt;='Speed and Load result'!$D$3)*AND(BN41&gt;='Speed and Load result'!$D$6),1,0)</f>
        <v>0</v>
      </c>
      <c r="BO138" s="15">
        <f>IF(($C138&gt;='Speed and Load result'!$D$3)*AND(BO41&gt;='Speed and Load result'!$D$6),1,0)</f>
        <v>0</v>
      </c>
    </row>
    <row r="139" spans="2:67" hidden="1">
      <c r="B139" s="106"/>
      <c r="C139" s="15">
        <f t="shared" si="25"/>
        <v>450</v>
      </c>
      <c r="D139" s="9" t="s">
        <v>209</v>
      </c>
      <c r="E139" s="15">
        <f>IF(($C139&gt;='Speed and Load result'!$D$3)*AND(E42&gt;='Speed and Load result'!$D$6),1,0)</f>
        <v>0</v>
      </c>
      <c r="F139" s="15">
        <f>IF(($C139&gt;='Speed and Load result'!$D$3)*AND(F42&gt;='Speed and Load result'!$D$6),1,0)</f>
        <v>0</v>
      </c>
      <c r="G139" s="15">
        <f>IF(($C139&gt;='Speed and Load result'!$D$3)*AND(G42&gt;='Speed and Load result'!$D$6),1,0)</f>
        <v>0</v>
      </c>
      <c r="H139" s="15">
        <f>IF(($C139&gt;='Speed and Load result'!$D$3)*AND(H42&gt;='Speed and Load result'!$D$6),1,0)</f>
        <v>0</v>
      </c>
      <c r="I139" s="15">
        <f>IF(($C139&gt;='Speed and Load result'!$D$3)*AND(I42&gt;='Speed and Load result'!$D$6),1,0)</f>
        <v>0</v>
      </c>
      <c r="J139" s="15">
        <f>IF(($C139&gt;='Speed and Load result'!$D$3)*AND(J42&gt;='Speed and Load result'!$D$6),1,0)</f>
        <v>0</v>
      </c>
      <c r="K139" s="15">
        <f>IF(($C139&gt;='Speed and Load result'!$D$3)*AND(K42&gt;='Speed and Load result'!$D$6),1,0)</f>
        <v>0</v>
      </c>
      <c r="L139" s="15">
        <f>IF(($C139&gt;='Speed and Load result'!$D$3)*AND(L42&gt;='Speed and Load result'!$D$6),1,0)</f>
        <v>0</v>
      </c>
      <c r="M139" s="15">
        <f>IF(($C139&gt;='Speed and Load result'!$D$3)*AND(M42&gt;='Speed and Load result'!$D$6),1,0)</f>
        <v>0</v>
      </c>
      <c r="N139" s="15">
        <f>IF(($C139&gt;='Speed and Load result'!$D$3)*AND(N42&gt;='Speed and Load result'!$D$6),1,0)</f>
        <v>0</v>
      </c>
      <c r="O139" s="15">
        <f>IF(($C139&gt;='Speed and Load result'!$D$3)*AND(O42&gt;='Speed and Load result'!$D$6),1,0)</f>
        <v>0</v>
      </c>
      <c r="P139" s="15">
        <f>IF(($C139&gt;='Speed and Load result'!$D$3)*AND(P42&gt;='Speed and Load result'!$D$6),1,0)</f>
        <v>0</v>
      </c>
      <c r="Q139" s="15">
        <f>IF(($C139&gt;='Speed and Load result'!$D$3)*AND(Q42&gt;='Speed and Load result'!$D$6),1,0)</f>
        <v>0</v>
      </c>
      <c r="R139" s="15">
        <f>IF(($C139&gt;='Speed and Load result'!$D$3)*AND(R42&gt;='Speed and Load result'!$D$6),1,0)</f>
        <v>0</v>
      </c>
      <c r="S139" s="15">
        <f>IF(($C139&gt;='Speed and Load result'!$D$3)*AND(S42&gt;='Speed and Load result'!$D$6),1,0)</f>
        <v>0</v>
      </c>
      <c r="T139" s="15">
        <f>IF(($C139&gt;='Speed and Load result'!$D$3)*AND(T42&gt;='Speed and Load result'!$D$6),1,0)</f>
        <v>0</v>
      </c>
      <c r="U139" s="15">
        <f>IF(($C139&gt;='Speed and Load result'!$D$3)*AND(U42&gt;='Speed and Load result'!$D$6),1,0)</f>
        <v>0</v>
      </c>
      <c r="V139" s="15">
        <f>IF(($C139&gt;='Speed and Load result'!$D$3)*AND(V42&gt;='Speed and Load result'!$D$6),1,0)</f>
        <v>0</v>
      </c>
      <c r="W139" s="15">
        <f>IF(($C139&gt;='Speed and Load result'!$D$3)*AND(W42&gt;='Speed and Load result'!$D$6),1,0)</f>
        <v>0</v>
      </c>
      <c r="X139" s="15">
        <f>IF(($C139&gt;='Speed and Load result'!$D$3)*AND(X42&gt;='Speed and Load result'!$D$6),1,0)</f>
        <v>0</v>
      </c>
      <c r="Y139" s="15">
        <f>IF(($C139&gt;='Speed and Load result'!$D$3)*AND(Y42&gt;='Speed and Load result'!$D$6),1,0)</f>
        <v>0</v>
      </c>
      <c r="Z139" s="15">
        <f>IF(($C139&gt;='Speed and Load result'!$D$3)*AND(Z42&gt;='Speed and Load result'!$D$6),1,0)</f>
        <v>0</v>
      </c>
      <c r="AA139" s="15">
        <f>IF(($C139&gt;='Speed and Load result'!$D$3)*AND(AA42&gt;='Speed and Load result'!$D$6),1,0)</f>
        <v>0</v>
      </c>
      <c r="AB139" s="15">
        <f>IF(($C139&gt;='Speed and Load result'!$D$3)*AND(AB42&gt;='Speed and Load result'!$D$6),1,0)</f>
        <v>0</v>
      </c>
      <c r="AC139" s="15">
        <f>IF(($C139&gt;='Speed and Load result'!$D$3)*AND(AC42&gt;='Speed and Load result'!$D$6),1,0)</f>
        <v>0</v>
      </c>
      <c r="AD139" s="15">
        <f>IF(($C139&gt;='Speed and Load result'!$D$3)*AND(AD42&gt;='Speed and Load result'!$D$6),1,0)</f>
        <v>0</v>
      </c>
      <c r="AE139" s="15">
        <f>IF(($C139&gt;='Speed and Load result'!$D$3)*AND(AE42&gt;='Speed and Load result'!$D$6),1,0)</f>
        <v>0</v>
      </c>
      <c r="AF139" s="15">
        <f>IF(($C139&gt;='Speed and Load result'!$D$3)*AND(AF42&gt;='Speed and Load result'!$D$6),1,0)</f>
        <v>0</v>
      </c>
      <c r="AG139" s="15">
        <f>IF(($C139&gt;='Speed and Load result'!$D$3)*AND(AG42&gt;='Speed and Load result'!$D$6),1,0)</f>
        <v>0</v>
      </c>
      <c r="AH139" s="15">
        <f>IF(($C139&gt;='Speed and Load result'!$D$3)*AND(AH42&gt;='Speed and Load result'!$D$6),1,0)</f>
        <v>0</v>
      </c>
      <c r="AI139" s="15">
        <f>IF(($C139&gt;='Speed and Load result'!$D$3)*AND(AI42&gt;='Speed and Load result'!$D$6),1,0)</f>
        <v>0</v>
      </c>
      <c r="AJ139" s="15">
        <f>IF(($C139&gt;='Speed and Load result'!$D$3)*AND(AJ42&gt;='Speed and Load result'!$D$6),1,0)</f>
        <v>0</v>
      </c>
      <c r="AK139" s="15">
        <f>IF(($C139&gt;='Speed and Load result'!$D$3)*AND(AK42&gt;='Speed and Load result'!$D$6),1,0)</f>
        <v>0</v>
      </c>
      <c r="AL139" s="15">
        <f>IF(($C139&gt;='Speed and Load result'!$D$3)*AND(AL42&gt;='Speed and Load result'!$D$6),1,0)</f>
        <v>0</v>
      </c>
      <c r="AM139" s="15">
        <f>IF(($C139&gt;='Speed and Load result'!$D$3)*AND(AM42&gt;='Speed and Load result'!$D$6),1,0)</f>
        <v>0</v>
      </c>
      <c r="AN139" s="15">
        <f>IF(($C139&gt;='Speed and Load result'!$D$3)*AND(AN42&gt;='Speed and Load result'!$D$6),1,0)</f>
        <v>0</v>
      </c>
      <c r="AO139" s="15">
        <f>IF(($C139&gt;='Speed and Load result'!$D$3)*AND(AO42&gt;='Speed and Load result'!$D$6),1,0)</f>
        <v>0</v>
      </c>
      <c r="AP139" s="15">
        <f>IF(($C139&gt;='Speed and Load result'!$D$3)*AND(AP42&gt;='Speed and Load result'!$D$6),1,0)</f>
        <v>0</v>
      </c>
      <c r="AQ139" s="15">
        <f>IF(($C139&gt;='Speed and Load result'!$D$3)*AND(AQ42&gt;='Speed and Load result'!$D$6),1,0)</f>
        <v>0</v>
      </c>
      <c r="AR139" s="15">
        <f>IF(($C139&gt;='Speed and Load result'!$D$3)*AND(AR42&gt;='Speed and Load result'!$D$6),1,0)</f>
        <v>0</v>
      </c>
      <c r="AS139" s="15">
        <f>IF(($C139&gt;='Speed and Load result'!$D$3)*AND(AS42&gt;='Speed and Load result'!$D$6),1,0)</f>
        <v>0</v>
      </c>
      <c r="AT139" s="15">
        <f>IF(($C139&gt;='Speed and Load result'!$D$3)*AND(AT42&gt;='Speed and Load result'!$D$6),1,0)</f>
        <v>0</v>
      </c>
      <c r="AU139" s="15">
        <f>IF(($C139&gt;='Speed and Load result'!$D$3)*AND(AU42&gt;='Speed and Load result'!$D$6),1,0)</f>
        <v>0</v>
      </c>
      <c r="AV139" s="15">
        <f>IF(($C139&gt;='Speed and Load result'!$D$3)*AND(AV42&gt;='Speed and Load result'!$D$6),1,0)</f>
        <v>0</v>
      </c>
      <c r="AW139" s="15">
        <f>IF(($C139&gt;='Speed and Load result'!$D$3)*AND(AW42&gt;='Speed and Load result'!$D$6),1,0)</f>
        <v>0</v>
      </c>
      <c r="AX139" s="15">
        <f>IF(($C139&gt;='Speed and Load result'!$D$3)*AND(AX42&gt;='Speed and Load result'!$D$6),1,0)</f>
        <v>0</v>
      </c>
      <c r="AY139" s="15">
        <f>IF(($C139&gt;='Speed and Load result'!$D$3)*AND(AY42&gt;='Speed and Load result'!$D$6),1,0)</f>
        <v>0</v>
      </c>
      <c r="AZ139" s="15">
        <f>IF(($C139&gt;='Speed and Load result'!$D$3)*AND(AZ42&gt;='Speed and Load result'!$D$6),1,0)</f>
        <v>0</v>
      </c>
      <c r="BA139" s="15">
        <f>IF(($C139&gt;='Speed and Load result'!$D$3)*AND(BA42&gt;='Speed and Load result'!$D$6),1,0)</f>
        <v>0</v>
      </c>
      <c r="BB139" s="15">
        <f>IF(($C139&gt;='Speed and Load result'!$D$3)*AND(BB42&gt;='Speed and Load result'!$D$6),1,0)</f>
        <v>0</v>
      </c>
      <c r="BC139" s="15">
        <f>IF(($C139&gt;='Speed and Load result'!$D$3)*AND(BC42&gt;='Speed and Load result'!$D$6),1,0)</f>
        <v>0</v>
      </c>
      <c r="BD139" s="15">
        <f>IF(($C139&gt;='Speed and Load result'!$D$3)*AND(BD42&gt;='Speed and Load result'!$D$6),1,0)</f>
        <v>0</v>
      </c>
      <c r="BE139" s="15">
        <f>IF(($C139&gt;='Speed and Load result'!$D$3)*AND(BE42&gt;='Speed and Load result'!$D$6),1,0)</f>
        <v>0</v>
      </c>
      <c r="BF139" s="15">
        <f>IF(($C139&gt;='Speed and Load result'!$D$3)*AND(BF42&gt;='Speed and Load result'!$D$6),1,0)</f>
        <v>0</v>
      </c>
      <c r="BG139" s="15">
        <f>IF(($C139&gt;='Speed and Load result'!$D$3)*AND(BG42&gt;='Speed and Load result'!$D$6),1,0)</f>
        <v>0</v>
      </c>
      <c r="BH139" s="15">
        <f>IF(($C139&gt;='Speed and Load result'!$D$3)*AND(BH42&gt;='Speed and Load result'!$D$6),1,0)</f>
        <v>0</v>
      </c>
      <c r="BI139" s="15">
        <f>IF(($C139&gt;='Speed and Load result'!$D$3)*AND(BI42&gt;='Speed and Load result'!$D$6),1,0)</f>
        <v>0</v>
      </c>
      <c r="BJ139" s="15">
        <f>IF(($C139&gt;='Speed and Load result'!$D$3)*AND(BJ42&gt;='Speed and Load result'!$D$6),1,0)</f>
        <v>0</v>
      </c>
      <c r="BK139" s="15">
        <f>IF(($C139&gt;='Speed and Load result'!$D$3)*AND(BK42&gt;='Speed and Load result'!$D$6),1,0)</f>
        <v>0</v>
      </c>
      <c r="BL139" s="15">
        <f>IF(($C139&gt;='Speed and Load result'!$D$3)*AND(BL42&gt;='Speed and Load result'!$D$6),1,0)</f>
        <v>0</v>
      </c>
      <c r="BM139" s="15">
        <f>IF(($C139&gt;='Speed and Load result'!$D$3)*AND(BM42&gt;='Speed and Load result'!$D$6),1,0)</f>
        <v>0</v>
      </c>
      <c r="BN139" s="15">
        <f>IF(($C139&gt;='Speed and Load result'!$D$3)*AND(BN42&gt;='Speed and Load result'!$D$6),1,0)</f>
        <v>0</v>
      </c>
      <c r="BO139" s="15">
        <f>IF(($C139&gt;='Speed and Load result'!$D$3)*AND(BO42&gt;='Speed and Load result'!$D$6),1,0)</f>
        <v>0</v>
      </c>
    </row>
    <row r="140" spans="2:67" hidden="1">
      <c r="B140" s="106"/>
      <c r="C140" s="15">
        <f t="shared" si="25"/>
        <v>470</v>
      </c>
      <c r="D140" s="9" t="s">
        <v>209</v>
      </c>
      <c r="E140" s="15">
        <f>IF(($C140&gt;='Speed and Load result'!$D$3)*AND(E43&gt;='Speed and Load result'!$D$6),1,0)</f>
        <v>0</v>
      </c>
      <c r="F140" s="15">
        <f>IF(($C140&gt;='Speed and Load result'!$D$3)*AND(F43&gt;='Speed and Load result'!$D$6),1,0)</f>
        <v>0</v>
      </c>
      <c r="G140" s="15">
        <f>IF(($C140&gt;='Speed and Load result'!$D$3)*AND(G43&gt;='Speed and Load result'!$D$6),1,0)</f>
        <v>0</v>
      </c>
      <c r="H140" s="15">
        <f>IF(($C140&gt;='Speed and Load result'!$D$3)*AND(H43&gt;='Speed and Load result'!$D$6),1,0)</f>
        <v>0</v>
      </c>
      <c r="I140" s="15">
        <f>IF(($C140&gt;='Speed and Load result'!$D$3)*AND(I43&gt;='Speed and Load result'!$D$6),1,0)</f>
        <v>0</v>
      </c>
      <c r="J140" s="15">
        <f>IF(($C140&gt;='Speed and Load result'!$D$3)*AND(J43&gt;='Speed and Load result'!$D$6),1,0)</f>
        <v>0</v>
      </c>
      <c r="K140" s="15">
        <f>IF(($C140&gt;='Speed and Load result'!$D$3)*AND(K43&gt;='Speed and Load result'!$D$6),1,0)</f>
        <v>0</v>
      </c>
      <c r="L140" s="15">
        <f>IF(($C140&gt;='Speed and Load result'!$D$3)*AND(L43&gt;='Speed and Load result'!$D$6),1,0)</f>
        <v>0</v>
      </c>
      <c r="M140" s="15">
        <f>IF(($C140&gt;='Speed and Load result'!$D$3)*AND(M43&gt;='Speed and Load result'!$D$6),1,0)</f>
        <v>0</v>
      </c>
      <c r="N140" s="15">
        <f>IF(($C140&gt;='Speed and Load result'!$D$3)*AND(N43&gt;='Speed and Load result'!$D$6),1,0)</f>
        <v>0</v>
      </c>
      <c r="O140" s="15">
        <f>IF(($C140&gt;='Speed and Load result'!$D$3)*AND(O43&gt;='Speed and Load result'!$D$6),1,0)</f>
        <v>0</v>
      </c>
      <c r="P140" s="15">
        <f>IF(($C140&gt;='Speed and Load result'!$D$3)*AND(P43&gt;='Speed and Load result'!$D$6),1,0)</f>
        <v>0</v>
      </c>
      <c r="Q140" s="15">
        <f>IF(($C140&gt;='Speed and Load result'!$D$3)*AND(Q43&gt;='Speed and Load result'!$D$6),1,0)</f>
        <v>0</v>
      </c>
      <c r="R140" s="15">
        <f>IF(($C140&gt;='Speed and Load result'!$D$3)*AND(R43&gt;='Speed and Load result'!$D$6),1,0)</f>
        <v>0</v>
      </c>
      <c r="S140" s="15">
        <f>IF(($C140&gt;='Speed and Load result'!$D$3)*AND(S43&gt;='Speed and Load result'!$D$6),1,0)</f>
        <v>0</v>
      </c>
      <c r="T140" s="15">
        <f>IF(($C140&gt;='Speed and Load result'!$D$3)*AND(T43&gt;='Speed and Load result'!$D$6),1,0)</f>
        <v>0</v>
      </c>
      <c r="U140" s="15">
        <f>IF(($C140&gt;='Speed and Load result'!$D$3)*AND(U43&gt;='Speed and Load result'!$D$6),1,0)</f>
        <v>0</v>
      </c>
      <c r="V140" s="15">
        <f>IF(($C140&gt;='Speed and Load result'!$D$3)*AND(V43&gt;='Speed and Load result'!$D$6),1,0)</f>
        <v>0</v>
      </c>
      <c r="W140" s="15">
        <f>IF(($C140&gt;='Speed and Load result'!$D$3)*AND(W43&gt;='Speed and Load result'!$D$6),1,0)</f>
        <v>0</v>
      </c>
      <c r="X140" s="15">
        <f>IF(($C140&gt;='Speed and Load result'!$D$3)*AND(X43&gt;='Speed and Load result'!$D$6),1,0)</f>
        <v>0</v>
      </c>
      <c r="Y140" s="15">
        <f>IF(($C140&gt;='Speed and Load result'!$D$3)*AND(Y43&gt;='Speed and Load result'!$D$6),1,0)</f>
        <v>0</v>
      </c>
      <c r="Z140" s="15">
        <f>IF(($C140&gt;='Speed and Load result'!$D$3)*AND(Z43&gt;='Speed and Load result'!$D$6),1,0)</f>
        <v>0</v>
      </c>
      <c r="AA140" s="15">
        <f>IF(($C140&gt;='Speed and Load result'!$D$3)*AND(AA43&gt;='Speed and Load result'!$D$6),1,0)</f>
        <v>0</v>
      </c>
      <c r="AB140" s="15">
        <f>IF(($C140&gt;='Speed and Load result'!$D$3)*AND(AB43&gt;='Speed and Load result'!$D$6),1,0)</f>
        <v>0</v>
      </c>
      <c r="AC140" s="15">
        <f>IF(($C140&gt;='Speed and Load result'!$D$3)*AND(AC43&gt;='Speed and Load result'!$D$6),1,0)</f>
        <v>0</v>
      </c>
      <c r="AD140" s="15">
        <f>IF(($C140&gt;='Speed and Load result'!$D$3)*AND(AD43&gt;='Speed and Load result'!$D$6),1,0)</f>
        <v>0</v>
      </c>
      <c r="AE140" s="15">
        <f>IF(($C140&gt;='Speed and Load result'!$D$3)*AND(AE43&gt;='Speed and Load result'!$D$6),1,0)</f>
        <v>0</v>
      </c>
      <c r="AF140" s="15">
        <f>IF(($C140&gt;='Speed and Load result'!$D$3)*AND(AF43&gt;='Speed and Load result'!$D$6),1,0)</f>
        <v>0</v>
      </c>
      <c r="AG140" s="15">
        <f>IF(($C140&gt;='Speed and Load result'!$D$3)*AND(AG43&gt;='Speed and Load result'!$D$6),1,0)</f>
        <v>0</v>
      </c>
      <c r="AH140" s="15">
        <f>IF(($C140&gt;='Speed and Load result'!$D$3)*AND(AH43&gt;='Speed and Load result'!$D$6),1,0)</f>
        <v>0</v>
      </c>
      <c r="AI140" s="15">
        <f>IF(($C140&gt;='Speed and Load result'!$D$3)*AND(AI43&gt;='Speed and Load result'!$D$6),1,0)</f>
        <v>0</v>
      </c>
      <c r="AJ140" s="15">
        <f>IF(($C140&gt;='Speed and Load result'!$D$3)*AND(AJ43&gt;='Speed and Load result'!$D$6),1,0)</f>
        <v>0</v>
      </c>
      <c r="AK140" s="15">
        <f>IF(($C140&gt;='Speed and Load result'!$D$3)*AND(AK43&gt;='Speed and Load result'!$D$6),1,0)</f>
        <v>0</v>
      </c>
      <c r="AL140" s="15">
        <f>IF(($C140&gt;='Speed and Load result'!$D$3)*AND(AL43&gt;='Speed and Load result'!$D$6),1,0)</f>
        <v>0</v>
      </c>
      <c r="AM140" s="15">
        <f>IF(($C140&gt;='Speed and Load result'!$D$3)*AND(AM43&gt;='Speed and Load result'!$D$6),1,0)</f>
        <v>0</v>
      </c>
      <c r="AN140" s="15">
        <f>IF(($C140&gt;='Speed and Load result'!$D$3)*AND(AN43&gt;='Speed and Load result'!$D$6),1,0)</f>
        <v>0</v>
      </c>
      <c r="AO140" s="15">
        <f>IF(($C140&gt;='Speed and Load result'!$D$3)*AND(AO43&gt;='Speed and Load result'!$D$6),1,0)</f>
        <v>0</v>
      </c>
      <c r="AP140" s="15">
        <f>IF(($C140&gt;='Speed and Load result'!$D$3)*AND(AP43&gt;='Speed and Load result'!$D$6),1,0)</f>
        <v>0</v>
      </c>
      <c r="AQ140" s="15">
        <f>IF(($C140&gt;='Speed and Load result'!$D$3)*AND(AQ43&gt;='Speed and Load result'!$D$6),1,0)</f>
        <v>0</v>
      </c>
      <c r="AR140" s="15">
        <f>IF(($C140&gt;='Speed and Load result'!$D$3)*AND(AR43&gt;='Speed and Load result'!$D$6),1,0)</f>
        <v>0</v>
      </c>
      <c r="AS140" s="15">
        <f>IF(($C140&gt;='Speed and Load result'!$D$3)*AND(AS43&gt;='Speed and Load result'!$D$6),1,0)</f>
        <v>0</v>
      </c>
      <c r="AT140" s="15">
        <f>IF(($C140&gt;='Speed and Load result'!$D$3)*AND(AT43&gt;='Speed and Load result'!$D$6),1,0)</f>
        <v>0</v>
      </c>
      <c r="AU140" s="15">
        <f>IF(($C140&gt;='Speed and Load result'!$D$3)*AND(AU43&gt;='Speed and Load result'!$D$6),1,0)</f>
        <v>0</v>
      </c>
      <c r="AV140" s="15">
        <f>IF(($C140&gt;='Speed and Load result'!$D$3)*AND(AV43&gt;='Speed and Load result'!$D$6),1,0)</f>
        <v>0</v>
      </c>
      <c r="AW140" s="15">
        <f>IF(($C140&gt;='Speed and Load result'!$D$3)*AND(AW43&gt;='Speed and Load result'!$D$6),1,0)</f>
        <v>0</v>
      </c>
      <c r="AX140" s="15">
        <f>IF(($C140&gt;='Speed and Load result'!$D$3)*AND(AX43&gt;='Speed and Load result'!$D$6),1,0)</f>
        <v>0</v>
      </c>
      <c r="AY140" s="15">
        <f>IF(($C140&gt;='Speed and Load result'!$D$3)*AND(AY43&gt;='Speed and Load result'!$D$6),1,0)</f>
        <v>0</v>
      </c>
      <c r="AZ140" s="15">
        <f>IF(($C140&gt;='Speed and Load result'!$D$3)*AND(AZ43&gt;='Speed and Load result'!$D$6),1,0)</f>
        <v>0</v>
      </c>
      <c r="BA140" s="15">
        <f>IF(($C140&gt;='Speed and Load result'!$D$3)*AND(BA43&gt;='Speed and Load result'!$D$6),1,0)</f>
        <v>0</v>
      </c>
      <c r="BB140" s="15">
        <f>IF(($C140&gt;='Speed and Load result'!$D$3)*AND(BB43&gt;='Speed and Load result'!$D$6),1,0)</f>
        <v>0</v>
      </c>
      <c r="BC140" s="15">
        <f>IF(($C140&gt;='Speed and Load result'!$D$3)*AND(BC43&gt;='Speed and Load result'!$D$6),1,0)</f>
        <v>0</v>
      </c>
      <c r="BD140" s="15">
        <f>IF(($C140&gt;='Speed and Load result'!$D$3)*AND(BD43&gt;='Speed and Load result'!$D$6),1,0)</f>
        <v>0</v>
      </c>
      <c r="BE140" s="15">
        <f>IF(($C140&gt;='Speed and Load result'!$D$3)*AND(BE43&gt;='Speed and Load result'!$D$6),1,0)</f>
        <v>0</v>
      </c>
      <c r="BF140" s="15">
        <f>IF(($C140&gt;='Speed and Load result'!$D$3)*AND(BF43&gt;='Speed and Load result'!$D$6),1,0)</f>
        <v>0</v>
      </c>
      <c r="BG140" s="15">
        <f>IF(($C140&gt;='Speed and Load result'!$D$3)*AND(BG43&gt;='Speed and Load result'!$D$6),1,0)</f>
        <v>0</v>
      </c>
      <c r="BH140" s="15">
        <f>IF(($C140&gt;='Speed and Load result'!$D$3)*AND(BH43&gt;='Speed and Load result'!$D$6),1,0)</f>
        <v>0</v>
      </c>
      <c r="BI140" s="15">
        <f>IF(($C140&gt;='Speed and Load result'!$D$3)*AND(BI43&gt;='Speed and Load result'!$D$6),1,0)</f>
        <v>0</v>
      </c>
      <c r="BJ140" s="15">
        <f>IF(($C140&gt;='Speed and Load result'!$D$3)*AND(BJ43&gt;='Speed and Load result'!$D$6),1,0)</f>
        <v>0</v>
      </c>
      <c r="BK140" s="15">
        <f>IF(($C140&gt;='Speed and Load result'!$D$3)*AND(BK43&gt;='Speed and Load result'!$D$6),1,0)</f>
        <v>0</v>
      </c>
      <c r="BL140" s="15">
        <f>IF(($C140&gt;='Speed and Load result'!$D$3)*AND(BL43&gt;='Speed and Load result'!$D$6),1,0)</f>
        <v>0</v>
      </c>
      <c r="BM140" s="15">
        <f>IF(($C140&gt;='Speed and Load result'!$D$3)*AND(BM43&gt;='Speed and Load result'!$D$6),1,0)</f>
        <v>0</v>
      </c>
      <c r="BN140" s="15">
        <f>IF(($C140&gt;='Speed and Load result'!$D$3)*AND(BN43&gt;='Speed and Load result'!$D$6),1,0)</f>
        <v>0</v>
      </c>
      <c r="BO140" s="15">
        <f>IF(($C140&gt;='Speed and Load result'!$D$3)*AND(BO43&gt;='Speed and Load result'!$D$6),1,0)</f>
        <v>0</v>
      </c>
    </row>
    <row r="141" spans="2:67" hidden="1">
      <c r="B141" s="106"/>
      <c r="C141" s="15">
        <f t="shared" si="25"/>
        <v>480</v>
      </c>
      <c r="D141" s="9" t="s">
        <v>209</v>
      </c>
      <c r="E141" s="15">
        <f>IF(($C141&gt;='Speed and Load result'!$D$3)*AND(E44&gt;='Speed and Load result'!$D$6),1,0)</f>
        <v>0</v>
      </c>
      <c r="F141" s="15">
        <f>IF(($C141&gt;='Speed and Load result'!$D$3)*AND(F44&gt;='Speed and Load result'!$D$6),1,0)</f>
        <v>0</v>
      </c>
      <c r="G141" s="15">
        <f>IF(($C141&gt;='Speed and Load result'!$D$3)*AND(G44&gt;='Speed and Load result'!$D$6),1,0)</f>
        <v>0</v>
      </c>
      <c r="H141" s="15">
        <f>IF(($C141&gt;='Speed and Load result'!$D$3)*AND(H44&gt;='Speed and Load result'!$D$6),1,0)</f>
        <v>0</v>
      </c>
      <c r="I141" s="15">
        <f>IF(($C141&gt;='Speed and Load result'!$D$3)*AND(I44&gt;='Speed and Load result'!$D$6),1,0)</f>
        <v>0</v>
      </c>
      <c r="J141" s="15">
        <f>IF(($C141&gt;='Speed and Load result'!$D$3)*AND(J44&gt;='Speed and Load result'!$D$6),1,0)</f>
        <v>0</v>
      </c>
      <c r="K141" s="15">
        <f>IF(($C141&gt;='Speed and Load result'!$D$3)*AND(K44&gt;='Speed and Load result'!$D$6),1,0)</f>
        <v>0</v>
      </c>
      <c r="L141" s="15">
        <f>IF(($C141&gt;='Speed and Load result'!$D$3)*AND(L44&gt;='Speed and Load result'!$D$6),1,0)</f>
        <v>0</v>
      </c>
      <c r="M141" s="15">
        <f>IF(($C141&gt;='Speed and Load result'!$D$3)*AND(M44&gt;='Speed and Load result'!$D$6),1,0)</f>
        <v>0</v>
      </c>
      <c r="N141" s="15">
        <f>IF(($C141&gt;='Speed and Load result'!$D$3)*AND(N44&gt;='Speed and Load result'!$D$6),1,0)</f>
        <v>0</v>
      </c>
      <c r="O141" s="15">
        <f>IF(($C141&gt;='Speed and Load result'!$D$3)*AND(O44&gt;='Speed and Load result'!$D$6),1,0)</f>
        <v>0</v>
      </c>
      <c r="P141" s="15">
        <f>IF(($C141&gt;='Speed and Load result'!$D$3)*AND(P44&gt;='Speed and Load result'!$D$6),1,0)</f>
        <v>0</v>
      </c>
      <c r="Q141" s="15">
        <f>IF(($C141&gt;='Speed and Load result'!$D$3)*AND(Q44&gt;='Speed and Load result'!$D$6),1,0)</f>
        <v>0</v>
      </c>
      <c r="R141" s="15">
        <f>IF(($C141&gt;='Speed and Load result'!$D$3)*AND(R44&gt;='Speed and Load result'!$D$6),1,0)</f>
        <v>0</v>
      </c>
      <c r="S141" s="15">
        <f>IF(($C141&gt;='Speed and Load result'!$D$3)*AND(S44&gt;='Speed and Load result'!$D$6),1,0)</f>
        <v>0</v>
      </c>
      <c r="T141" s="15">
        <f>IF(($C141&gt;='Speed and Load result'!$D$3)*AND(T44&gt;='Speed and Load result'!$D$6),1,0)</f>
        <v>0</v>
      </c>
      <c r="U141" s="15">
        <f>IF(($C141&gt;='Speed and Load result'!$D$3)*AND(U44&gt;='Speed and Load result'!$D$6),1,0)</f>
        <v>0</v>
      </c>
      <c r="V141" s="15">
        <f>IF(($C141&gt;='Speed and Load result'!$D$3)*AND(V44&gt;='Speed and Load result'!$D$6),1,0)</f>
        <v>0</v>
      </c>
      <c r="W141" s="15">
        <f>IF(($C141&gt;='Speed and Load result'!$D$3)*AND(W44&gt;='Speed and Load result'!$D$6),1,0)</f>
        <v>0</v>
      </c>
      <c r="X141" s="15">
        <f>IF(($C141&gt;='Speed and Load result'!$D$3)*AND(X44&gt;='Speed and Load result'!$D$6),1,0)</f>
        <v>0</v>
      </c>
      <c r="Y141" s="15">
        <f>IF(($C141&gt;='Speed and Load result'!$D$3)*AND(Y44&gt;='Speed and Load result'!$D$6),1,0)</f>
        <v>0</v>
      </c>
      <c r="Z141" s="15">
        <f>IF(($C141&gt;='Speed and Load result'!$D$3)*AND(Z44&gt;='Speed and Load result'!$D$6),1,0)</f>
        <v>0</v>
      </c>
      <c r="AA141" s="15">
        <f>IF(($C141&gt;='Speed and Load result'!$D$3)*AND(AA44&gt;='Speed and Load result'!$D$6),1,0)</f>
        <v>0</v>
      </c>
      <c r="AB141" s="15">
        <f>IF(($C141&gt;='Speed and Load result'!$D$3)*AND(AB44&gt;='Speed and Load result'!$D$6),1,0)</f>
        <v>0</v>
      </c>
      <c r="AC141" s="15">
        <f>IF(($C141&gt;='Speed and Load result'!$D$3)*AND(AC44&gt;='Speed and Load result'!$D$6),1,0)</f>
        <v>0</v>
      </c>
      <c r="AD141" s="15">
        <f>IF(($C141&gt;='Speed and Load result'!$D$3)*AND(AD44&gt;='Speed and Load result'!$D$6),1,0)</f>
        <v>0</v>
      </c>
      <c r="AE141" s="15">
        <f>IF(($C141&gt;='Speed and Load result'!$D$3)*AND(AE44&gt;='Speed and Load result'!$D$6),1,0)</f>
        <v>0</v>
      </c>
      <c r="AF141" s="15">
        <f>IF(($C141&gt;='Speed and Load result'!$D$3)*AND(AF44&gt;='Speed and Load result'!$D$6),1,0)</f>
        <v>0</v>
      </c>
      <c r="AG141" s="15">
        <f>IF(($C141&gt;='Speed and Load result'!$D$3)*AND(AG44&gt;='Speed and Load result'!$D$6),1,0)</f>
        <v>0</v>
      </c>
      <c r="AH141" s="15">
        <f>IF(($C141&gt;='Speed and Load result'!$D$3)*AND(AH44&gt;='Speed and Load result'!$D$6),1,0)</f>
        <v>0</v>
      </c>
      <c r="AI141" s="15">
        <f>IF(($C141&gt;='Speed and Load result'!$D$3)*AND(AI44&gt;='Speed and Load result'!$D$6),1,0)</f>
        <v>0</v>
      </c>
      <c r="AJ141" s="15">
        <f>IF(($C141&gt;='Speed and Load result'!$D$3)*AND(AJ44&gt;='Speed and Load result'!$D$6),1,0)</f>
        <v>0</v>
      </c>
      <c r="AK141" s="15">
        <f>IF(($C141&gt;='Speed and Load result'!$D$3)*AND(AK44&gt;='Speed and Load result'!$D$6),1,0)</f>
        <v>0</v>
      </c>
      <c r="AL141" s="15">
        <f>IF(($C141&gt;='Speed and Load result'!$D$3)*AND(AL44&gt;='Speed and Load result'!$D$6),1,0)</f>
        <v>0</v>
      </c>
      <c r="AM141" s="15">
        <f>IF(($C141&gt;='Speed and Load result'!$D$3)*AND(AM44&gt;='Speed and Load result'!$D$6),1,0)</f>
        <v>0</v>
      </c>
      <c r="AN141" s="15">
        <f>IF(($C141&gt;='Speed and Load result'!$D$3)*AND(AN44&gt;='Speed and Load result'!$D$6),1,0)</f>
        <v>0</v>
      </c>
      <c r="AO141" s="15">
        <f>IF(($C141&gt;='Speed and Load result'!$D$3)*AND(AO44&gt;='Speed and Load result'!$D$6),1,0)</f>
        <v>0</v>
      </c>
      <c r="AP141" s="15">
        <f>IF(($C141&gt;='Speed and Load result'!$D$3)*AND(AP44&gt;='Speed and Load result'!$D$6),1,0)</f>
        <v>0</v>
      </c>
      <c r="AQ141" s="15">
        <f>IF(($C141&gt;='Speed and Load result'!$D$3)*AND(AQ44&gt;='Speed and Load result'!$D$6),1,0)</f>
        <v>0</v>
      </c>
      <c r="AR141" s="15">
        <f>IF(($C141&gt;='Speed and Load result'!$D$3)*AND(AR44&gt;='Speed and Load result'!$D$6),1,0)</f>
        <v>0</v>
      </c>
      <c r="AS141" s="15">
        <f>IF(($C141&gt;='Speed and Load result'!$D$3)*AND(AS44&gt;='Speed and Load result'!$D$6),1,0)</f>
        <v>0</v>
      </c>
      <c r="AT141" s="15">
        <f>IF(($C141&gt;='Speed and Load result'!$D$3)*AND(AT44&gt;='Speed and Load result'!$D$6),1,0)</f>
        <v>0</v>
      </c>
      <c r="AU141" s="15">
        <f>IF(($C141&gt;='Speed and Load result'!$D$3)*AND(AU44&gt;='Speed and Load result'!$D$6),1,0)</f>
        <v>0</v>
      </c>
      <c r="AV141" s="15">
        <f>IF(($C141&gt;='Speed and Load result'!$D$3)*AND(AV44&gt;='Speed and Load result'!$D$6),1,0)</f>
        <v>0</v>
      </c>
      <c r="AW141" s="15">
        <f>IF(($C141&gt;='Speed and Load result'!$D$3)*AND(AW44&gt;='Speed and Load result'!$D$6),1,0)</f>
        <v>0</v>
      </c>
      <c r="AX141" s="15">
        <f>IF(($C141&gt;='Speed and Load result'!$D$3)*AND(AX44&gt;='Speed and Load result'!$D$6),1,0)</f>
        <v>0</v>
      </c>
      <c r="AY141" s="15">
        <f>IF(($C141&gt;='Speed and Load result'!$D$3)*AND(AY44&gt;='Speed and Load result'!$D$6),1,0)</f>
        <v>0</v>
      </c>
      <c r="AZ141" s="15">
        <f>IF(($C141&gt;='Speed and Load result'!$D$3)*AND(AZ44&gt;='Speed and Load result'!$D$6),1,0)</f>
        <v>0</v>
      </c>
      <c r="BA141" s="15">
        <f>IF(($C141&gt;='Speed and Load result'!$D$3)*AND(BA44&gt;='Speed and Load result'!$D$6),1,0)</f>
        <v>0</v>
      </c>
      <c r="BB141" s="15">
        <f>IF(($C141&gt;='Speed and Load result'!$D$3)*AND(BB44&gt;='Speed and Load result'!$D$6),1,0)</f>
        <v>0</v>
      </c>
      <c r="BC141" s="15">
        <f>IF(($C141&gt;='Speed and Load result'!$D$3)*AND(BC44&gt;='Speed and Load result'!$D$6),1,0)</f>
        <v>0</v>
      </c>
      <c r="BD141" s="15">
        <f>IF(($C141&gt;='Speed and Load result'!$D$3)*AND(BD44&gt;='Speed and Load result'!$D$6),1,0)</f>
        <v>0</v>
      </c>
      <c r="BE141" s="15">
        <f>IF(($C141&gt;='Speed and Load result'!$D$3)*AND(BE44&gt;='Speed and Load result'!$D$6),1,0)</f>
        <v>0</v>
      </c>
      <c r="BF141" s="15">
        <f>IF(($C141&gt;='Speed and Load result'!$D$3)*AND(BF44&gt;='Speed and Load result'!$D$6),1,0)</f>
        <v>0</v>
      </c>
      <c r="BG141" s="15">
        <f>IF(($C141&gt;='Speed and Load result'!$D$3)*AND(BG44&gt;='Speed and Load result'!$D$6),1,0)</f>
        <v>0</v>
      </c>
      <c r="BH141" s="15">
        <f>IF(($C141&gt;='Speed and Load result'!$D$3)*AND(BH44&gt;='Speed and Load result'!$D$6),1,0)</f>
        <v>0</v>
      </c>
      <c r="BI141" s="15">
        <f>IF(($C141&gt;='Speed and Load result'!$D$3)*AND(BI44&gt;='Speed and Load result'!$D$6),1,0)</f>
        <v>0</v>
      </c>
      <c r="BJ141" s="15">
        <f>IF(($C141&gt;='Speed and Load result'!$D$3)*AND(BJ44&gt;='Speed and Load result'!$D$6),1,0)</f>
        <v>0</v>
      </c>
      <c r="BK141" s="15">
        <f>IF(($C141&gt;='Speed and Load result'!$D$3)*AND(BK44&gt;='Speed and Load result'!$D$6),1,0)</f>
        <v>0</v>
      </c>
      <c r="BL141" s="15">
        <f>IF(($C141&gt;='Speed and Load result'!$D$3)*AND(BL44&gt;='Speed and Load result'!$D$6),1,0)</f>
        <v>0</v>
      </c>
      <c r="BM141" s="15">
        <f>IF(($C141&gt;='Speed and Load result'!$D$3)*AND(BM44&gt;='Speed and Load result'!$D$6),1,0)</f>
        <v>0</v>
      </c>
      <c r="BN141" s="15">
        <f>IF(($C141&gt;='Speed and Load result'!$D$3)*AND(BN44&gt;='Speed and Load result'!$D$6),1,0)</f>
        <v>0</v>
      </c>
      <c r="BO141" s="15">
        <f>IF(($C141&gt;='Speed and Load result'!$D$3)*AND(BO44&gt;='Speed and Load result'!$D$6),1,0)</f>
        <v>0</v>
      </c>
    </row>
    <row r="142" spans="2:67" hidden="1">
      <c r="B142" s="106"/>
      <c r="C142" s="15">
        <f t="shared" si="25"/>
        <v>500</v>
      </c>
      <c r="D142" s="9" t="s">
        <v>209</v>
      </c>
      <c r="E142" s="15">
        <f>IF(($C142&gt;='Speed and Load result'!$D$3)*AND(E45&gt;='Speed and Load result'!$D$6),1,0)</f>
        <v>0</v>
      </c>
      <c r="F142" s="15">
        <f>IF(($C142&gt;='Speed and Load result'!$D$3)*AND(F45&gt;='Speed and Load result'!$D$6),1,0)</f>
        <v>0</v>
      </c>
      <c r="G142" s="15">
        <f>IF(($C142&gt;='Speed and Load result'!$D$3)*AND(G45&gt;='Speed and Load result'!$D$6),1,0)</f>
        <v>0</v>
      </c>
      <c r="H142" s="15">
        <f>IF(($C142&gt;='Speed and Load result'!$D$3)*AND(H45&gt;='Speed and Load result'!$D$6),1,0)</f>
        <v>0</v>
      </c>
      <c r="I142" s="15">
        <f>IF(($C142&gt;='Speed and Load result'!$D$3)*AND(I45&gt;='Speed and Load result'!$D$6),1,0)</f>
        <v>0</v>
      </c>
      <c r="J142" s="15">
        <f>IF(($C142&gt;='Speed and Load result'!$D$3)*AND(J45&gt;='Speed and Load result'!$D$6),1,0)</f>
        <v>0</v>
      </c>
      <c r="K142" s="15">
        <f>IF(($C142&gt;='Speed and Load result'!$D$3)*AND(K45&gt;='Speed and Load result'!$D$6),1,0)</f>
        <v>0</v>
      </c>
      <c r="L142" s="15">
        <f>IF(($C142&gt;='Speed and Load result'!$D$3)*AND(L45&gt;='Speed and Load result'!$D$6),1,0)</f>
        <v>0</v>
      </c>
      <c r="M142" s="15">
        <f>IF(($C142&gt;='Speed and Load result'!$D$3)*AND(M45&gt;='Speed and Load result'!$D$6),1,0)</f>
        <v>0</v>
      </c>
      <c r="N142" s="15">
        <f>IF(($C142&gt;='Speed and Load result'!$D$3)*AND(N45&gt;='Speed and Load result'!$D$6),1,0)</f>
        <v>0</v>
      </c>
      <c r="O142" s="15">
        <f>IF(($C142&gt;='Speed and Load result'!$D$3)*AND(O45&gt;='Speed and Load result'!$D$6),1,0)</f>
        <v>0</v>
      </c>
      <c r="P142" s="15">
        <f>IF(($C142&gt;='Speed and Load result'!$D$3)*AND(P45&gt;='Speed and Load result'!$D$6),1,0)</f>
        <v>0</v>
      </c>
      <c r="Q142" s="15">
        <f>IF(($C142&gt;='Speed and Load result'!$D$3)*AND(Q45&gt;='Speed and Load result'!$D$6),1,0)</f>
        <v>0</v>
      </c>
      <c r="R142" s="15">
        <f>IF(($C142&gt;='Speed and Load result'!$D$3)*AND(R45&gt;='Speed and Load result'!$D$6),1,0)</f>
        <v>0</v>
      </c>
      <c r="S142" s="15">
        <f>IF(($C142&gt;='Speed and Load result'!$D$3)*AND(S45&gt;='Speed and Load result'!$D$6),1,0)</f>
        <v>0</v>
      </c>
      <c r="T142" s="15">
        <f>IF(($C142&gt;='Speed and Load result'!$D$3)*AND(T45&gt;='Speed and Load result'!$D$6),1,0)</f>
        <v>0</v>
      </c>
      <c r="U142" s="15">
        <f>IF(($C142&gt;='Speed and Load result'!$D$3)*AND(U45&gt;='Speed and Load result'!$D$6),1,0)</f>
        <v>0</v>
      </c>
      <c r="V142" s="15">
        <f>IF(($C142&gt;='Speed and Load result'!$D$3)*AND(V45&gt;='Speed and Load result'!$D$6),1,0)</f>
        <v>0</v>
      </c>
      <c r="W142" s="15">
        <f>IF(($C142&gt;='Speed and Load result'!$D$3)*AND(W45&gt;='Speed and Load result'!$D$6),1,0)</f>
        <v>0</v>
      </c>
      <c r="X142" s="15">
        <f>IF(($C142&gt;='Speed and Load result'!$D$3)*AND(X45&gt;='Speed and Load result'!$D$6),1,0)</f>
        <v>0</v>
      </c>
      <c r="Y142" s="15">
        <f>IF(($C142&gt;='Speed and Load result'!$D$3)*AND(Y45&gt;='Speed and Load result'!$D$6),1,0)</f>
        <v>0</v>
      </c>
      <c r="Z142" s="15">
        <f>IF(($C142&gt;='Speed and Load result'!$D$3)*AND(Z45&gt;='Speed and Load result'!$D$6),1,0)</f>
        <v>0</v>
      </c>
      <c r="AA142" s="15">
        <f>IF(($C142&gt;='Speed and Load result'!$D$3)*AND(AA45&gt;='Speed and Load result'!$D$6),1,0)</f>
        <v>0</v>
      </c>
      <c r="AB142" s="15">
        <f>IF(($C142&gt;='Speed and Load result'!$D$3)*AND(AB45&gt;='Speed and Load result'!$D$6),1,0)</f>
        <v>0</v>
      </c>
      <c r="AC142" s="15">
        <f>IF(($C142&gt;='Speed and Load result'!$D$3)*AND(AC45&gt;='Speed and Load result'!$D$6),1,0)</f>
        <v>0</v>
      </c>
      <c r="AD142" s="15">
        <f>IF(($C142&gt;='Speed and Load result'!$D$3)*AND(AD45&gt;='Speed and Load result'!$D$6),1,0)</f>
        <v>0</v>
      </c>
      <c r="AE142" s="15">
        <f>IF(($C142&gt;='Speed and Load result'!$D$3)*AND(AE45&gt;='Speed and Load result'!$D$6),1,0)</f>
        <v>0</v>
      </c>
      <c r="AF142" s="15">
        <f>IF(($C142&gt;='Speed and Load result'!$D$3)*AND(AF45&gt;='Speed and Load result'!$D$6),1,0)</f>
        <v>0</v>
      </c>
      <c r="AG142" s="15">
        <f>IF(($C142&gt;='Speed and Load result'!$D$3)*AND(AG45&gt;='Speed and Load result'!$D$6),1,0)</f>
        <v>0</v>
      </c>
      <c r="AH142" s="15">
        <f>IF(($C142&gt;='Speed and Load result'!$D$3)*AND(AH45&gt;='Speed and Load result'!$D$6),1,0)</f>
        <v>0</v>
      </c>
      <c r="AI142" s="15">
        <f>IF(($C142&gt;='Speed and Load result'!$D$3)*AND(AI45&gt;='Speed and Load result'!$D$6),1,0)</f>
        <v>0</v>
      </c>
      <c r="AJ142" s="15">
        <f>IF(($C142&gt;='Speed and Load result'!$D$3)*AND(AJ45&gt;='Speed and Load result'!$D$6),1,0)</f>
        <v>0</v>
      </c>
      <c r="AK142" s="15">
        <f>IF(($C142&gt;='Speed and Load result'!$D$3)*AND(AK45&gt;='Speed and Load result'!$D$6),1,0)</f>
        <v>0</v>
      </c>
      <c r="AL142" s="15">
        <f>IF(($C142&gt;='Speed and Load result'!$D$3)*AND(AL45&gt;='Speed and Load result'!$D$6),1,0)</f>
        <v>0</v>
      </c>
      <c r="AM142" s="15">
        <f>IF(($C142&gt;='Speed and Load result'!$D$3)*AND(AM45&gt;='Speed and Load result'!$D$6),1,0)</f>
        <v>0</v>
      </c>
      <c r="AN142" s="15">
        <f>IF(($C142&gt;='Speed and Load result'!$D$3)*AND(AN45&gt;='Speed and Load result'!$D$6),1,0)</f>
        <v>0</v>
      </c>
      <c r="AO142" s="15">
        <f>IF(($C142&gt;='Speed and Load result'!$D$3)*AND(AO45&gt;='Speed and Load result'!$D$6),1,0)</f>
        <v>0</v>
      </c>
      <c r="AP142" s="15">
        <f>IF(($C142&gt;='Speed and Load result'!$D$3)*AND(AP45&gt;='Speed and Load result'!$D$6),1,0)</f>
        <v>0</v>
      </c>
      <c r="AQ142" s="15">
        <f>IF(($C142&gt;='Speed and Load result'!$D$3)*AND(AQ45&gt;='Speed and Load result'!$D$6),1,0)</f>
        <v>0</v>
      </c>
      <c r="AR142" s="15">
        <f>IF(($C142&gt;='Speed and Load result'!$D$3)*AND(AR45&gt;='Speed and Load result'!$D$6),1,0)</f>
        <v>0</v>
      </c>
      <c r="AS142" s="15">
        <f>IF(($C142&gt;='Speed and Load result'!$D$3)*AND(AS45&gt;='Speed and Load result'!$D$6),1,0)</f>
        <v>0</v>
      </c>
      <c r="AT142" s="15">
        <f>IF(($C142&gt;='Speed and Load result'!$D$3)*AND(AT45&gt;='Speed and Load result'!$D$6),1,0)</f>
        <v>0</v>
      </c>
      <c r="AU142" s="15">
        <f>IF(($C142&gt;='Speed and Load result'!$D$3)*AND(AU45&gt;='Speed and Load result'!$D$6),1,0)</f>
        <v>0</v>
      </c>
      <c r="AV142" s="15">
        <f>IF(($C142&gt;='Speed and Load result'!$D$3)*AND(AV45&gt;='Speed and Load result'!$D$6),1,0)</f>
        <v>0</v>
      </c>
      <c r="AW142" s="15">
        <f>IF(($C142&gt;='Speed and Load result'!$D$3)*AND(AW45&gt;='Speed and Load result'!$D$6),1,0)</f>
        <v>0</v>
      </c>
      <c r="AX142" s="15">
        <f>IF(($C142&gt;='Speed and Load result'!$D$3)*AND(AX45&gt;='Speed and Load result'!$D$6),1,0)</f>
        <v>0</v>
      </c>
      <c r="AY142" s="15">
        <f>IF(($C142&gt;='Speed and Load result'!$D$3)*AND(AY45&gt;='Speed and Load result'!$D$6),1,0)</f>
        <v>0</v>
      </c>
      <c r="AZ142" s="15">
        <f>IF(($C142&gt;='Speed and Load result'!$D$3)*AND(AZ45&gt;='Speed and Load result'!$D$6),1,0)</f>
        <v>0</v>
      </c>
      <c r="BA142" s="15">
        <f>IF(($C142&gt;='Speed and Load result'!$D$3)*AND(BA45&gt;='Speed and Load result'!$D$6),1,0)</f>
        <v>0</v>
      </c>
      <c r="BB142" s="15">
        <f>IF(($C142&gt;='Speed and Load result'!$D$3)*AND(BB45&gt;='Speed and Load result'!$D$6),1,0)</f>
        <v>0</v>
      </c>
      <c r="BC142" s="15">
        <f>IF(($C142&gt;='Speed and Load result'!$D$3)*AND(BC45&gt;='Speed and Load result'!$D$6),1,0)</f>
        <v>0</v>
      </c>
      <c r="BD142" s="15">
        <f>IF(($C142&gt;='Speed and Load result'!$D$3)*AND(BD45&gt;='Speed and Load result'!$D$6),1,0)</f>
        <v>0</v>
      </c>
      <c r="BE142" s="15">
        <f>IF(($C142&gt;='Speed and Load result'!$D$3)*AND(BE45&gt;='Speed and Load result'!$D$6),1,0)</f>
        <v>0</v>
      </c>
      <c r="BF142" s="15">
        <f>IF(($C142&gt;='Speed and Load result'!$D$3)*AND(BF45&gt;='Speed and Load result'!$D$6),1,0)</f>
        <v>0</v>
      </c>
      <c r="BG142" s="15">
        <f>IF(($C142&gt;='Speed and Load result'!$D$3)*AND(BG45&gt;='Speed and Load result'!$D$6),1,0)</f>
        <v>0</v>
      </c>
      <c r="BH142" s="15">
        <f>IF(($C142&gt;='Speed and Load result'!$D$3)*AND(BH45&gt;='Speed and Load result'!$D$6),1,0)</f>
        <v>0</v>
      </c>
      <c r="BI142" s="15">
        <f>IF(($C142&gt;='Speed and Load result'!$D$3)*AND(BI45&gt;='Speed and Load result'!$D$6),1,0)</f>
        <v>0</v>
      </c>
      <c r="BJ142" s="15">
        <f>IF(($C142&gt;='Speed and Load result'!$D$3)*AND(BJ45&gt;='Speed and Load result'!$D$6),1,0)</f>
        <v>0</v>
      </c>
      <c r="BK142" s="15">
        <f>IF(($C142&gt;='Speed and Load result'!$D$3)*AND(BK45&gt;='Speed and Load result'!$D$6),1,0)</f>
        <v>0</v>
      </c>
      <c r="BL142" s="15">
        <f>IF(($C142&gt;='Speed and Load result'!$D$3)*AND(BL45&gt;='Speed and Load result'!$D$6),1,0)</f>
        <v>0</v>
      </c>
      <c r="BM142" s="15">
        <f>IF(($C142&gt;='Speed and Load result'!$D$3)*AND(BM45&gt;='Speed and Load result'!$D$6),1,0)</f>
        <v>0</v>
      </c>
      <c r="BN142" s="15">
        <f>IF(($C142&gt;='Speed and Load result'!$D$3)*AND(BN45&gt;='Speed and Load result'!$D$6),1,0)</f>
        <v>0</v>
      </c>
      <c r="BO142" s="15">
        <f>IF(($C142&gt;='Speed and Load result'!$D$3)*AND(BO45&gt;='Speed and Load result'!$D$6),1,0)</f>
        <v>0</v>
      </c>
    </row>
    <row r="143" spans="2:67" hidden="1">
      <c r="B143" s="106"/>
      <c r="C143" s="15">
        <f t="shared" si="25"/>
        <v>510</v>
      </c>
      <c r="D143" s="9" t="s">
        <v>209</v>
      </c>
      <c r="E143" s="15">
        <f>IF(($C143&gt;='Speed and Load result'!$D$3)*AND(E46&gt;='Speed and Load result'!$D$6),1,0)</f>
        <v>0</v>
      </c>
      <c r="F143" s="15">
        <f>IF(($C143&gt;='Speed and Load result'!$D$3)*AND(F46&gt;='Speed and Load result'!$D$6),1,0)</f>
        <v>0</v>
      </c>
      <c r="G143" s="15">
        <f>IF(($C143&gt;='Speed and Load result'!$D$3)*AND(G46&gt;='Speed and Load result'!$D$6),1,0)</f>
        <v>0</v>
      </c>
      <c r="H143" s="15">
        <f>IF(($C143&gt;='Speed and Load result'!$D$3)*AND(H46&gt;='Speed and Load result'!$D$6),1,0)</f>
        <v>0</v>
      </c>
      <c r="I143" s="15">
        <f>IF(($C143&gt;='Speed and Load result'!$D$3)*AND(I46&gt;='Speed and Load result'!$D$6),1,0)</f>
        <v>0</v>
      </c>
      <c r="J143" s="15">
        <f>IF(($C143&gt;='Speed and Load result'!$D$3)*AND(J46&gt;='Speed and Load result'!$D$6),1,0)</f>
        <v>0</v>
      </c>
      <c r="K143" s="15">
        <f>IF(($C143&gt;='Speed and Load result'!$D$3)*AND(K46&gt;='Speed and Load result'!$D$6),1,0)</f>
        <v>0</v>
      </c>
      <c r="L143" s="15">
        <f>IF(($C143&gt;='Speed and Load result'!$D$3)*AND(L46&gt;='Speed and Load result'!$D$6),1,0)</f>
        <v>0</v>
      </c>
      <c r="M143" s="15">
        <f>IF(($C143&gt;='Speed and Load result'!$D$3)*AND(M46&gt;='Speed and Load result'!$D$6),1,0)</f>
        <v>0</v>
      </c>
      <c r="N143" s="15">
        <f>IF(($C143&gt;='Speed and Load result'!$D$3)*AND(N46&gt;='Speed and Load result'!$D$6),1,0)</f>
        <v>0</v>
      </c>
      <c r="O143" s="15">
        <f>IF(($C143&gt;='Speed and Load result'!$D$3)*AND(O46&gt;='Speed and Load result'!$D$6),1,0)</f>
        <v>0</v>
      </c>
      <c r="P143" s="15">
        <f>IF(($C143&gt;='Speed and Load result'!$D$3)*AND(P46&gt;='Speed and Load result'!$D$6),1,0)</f>
        <v>0</v>
      </c>
      <c r="Q143" s="15">
        <f>IF(($C143&gt;='Speed and Load result'!$D$3)*AND(Q46&gt;='Speed and Load result'!$D$6),1,0)</f>
        <v>0</v>
      </c>
      <c r="R143" s="15">
        <f>IF(($C143&gt;='Speed and Load result'!$D$3)*AND(R46&gt;='Speed and Load result'!$D$6),1,0)</f>
        <v>0</v>
      </c>
      <c r="S143" s="15">
        <f>IF(($C143&gt;='Speed and Load result'!$D$3)*AND(S46&gt;='Speed and Load result'!$D$6),1,0)</f>
        <v>0</v>
      </c>
      <c r="T143" s="15">
        <f>IF(($C143&gt;='Speed and Load result'!$D$3)*AND(T46&gt;='Speed and Load result'!$D$6),1,0)</f>
        <v>0</v>
      </c>
      <c r="U143" s="15">
        <f>IF(($C143&gt;='Speed and Load result'!$D$3)*AND(U46&gt;='Speed and Load result'!$D$6),1,0)</f>
        <v>0</v>
      </c>
      <c r="V143" s="15">
        <f>IF(($C143&gt;='Speed and Load result'!$D$3)*AND(V46&gt;='Speed and Load result'!$D$6),1,0)</f>
        <v>0</v>
      </c>
      <c r="W143" s="15">
        <f>IF(($C143&gt;='Speed and Load result'!$D$3)*AND(W46&gt;='Speed and Load result'!$D$6),1,0)</f>
        <v>0</v>
      </c>
      <c r="X143" s="15">
        <f>IF(($C143&gt;='Speed and Load result'!$D$3)*AND(X46&gt;='Speed and Load result'!$D$6),1,0)</f>
        <v>0</v>
      </c>
      <c r="Y143" s="15">
        <f>IF(($C143&gt;='Speed and Load result'!$D$3)*AND(Y46&gt;='Speed and Load result'!$D$6),1,0)</f>
        <v>0</v>
      </c>
      <c r="Z143" s="15">
        <f>IF(($C143&gt;='Speed and Load result'!$D$3)*AND(Z46&gt;='Speed and Load result'!$D$6),1,0)</f>
        <v>0</v>
      </c>
      <c r="AA143" s="15">
        <f>IF(($C143&gt;='Speed and Load result'!$D$3)*AND(AA46&gt;='Speed and Load result'!$D$6),1,0)</f>
        <v>0</v>
      </c>
      <c r="AB143" s="15">
        <f>IF(($C143&gt;='Speed and Load result'!$D$3)*AND(AB46&gt;='Speed and Load result'!$D$6),1,0)</f>
        <v>0</v>
      </c>
      <c r="AC143" s="15">
        <f>IF(($C143&gt;='Speed and Load result'!$D$3)*AND(AC46&gt;='Speed and Load result'!$D$6),1,0)</f>
        <v>0</v>
      </c>
      <c r="AD143" s="15">
        <f>IF(($C143&gt;='Speed and Load result'!$D$3)*AND(AD46&gt;='Speed and Load result'!$D$6),1,0)</f>
        <v>0</v>
      </c>
      <c r="AE143" s="15">
        <f>IF(($C143&gt;='Speed and Load result'!$D$3)*AND(AE46&gt;='Speed and Load result'!$D$6),1,0)</f>
        <v>0</v>
      </c>
      <c r="AF143" s="15">
        <f>IF(($C143&gt;='Speed and Load result'!$D$3)*AND(AF46&gt;='Speed and Load result'!$D$6),1,0)</f>
        <v>0</v>
      </c>
      <c r="AG143" s="15">
        <f>IF(($C143&gt;='Speed and Load result'!$D$3)*AND(AG46&gt;='Speed and Load result'!$D$6),1,0)</f>
        <v>0</v>
      </c>
      <c r="AH143" s="15">
        <f>IF(($C143&gt;='Speed and Load result'!$D$3)*AND(AH46&gt;='Speed and Load result'!$D$6),1,0)</f>
        <v>0</v>
      </c>
      <c r="AI143" s="15">
        <f>IF(($C143&gt;='Speed and Load result'!$D$3)*AND(AI46&gt;='Speed and Load result'!$D$6),1,0)</f>
        <v>0</v>
      </c>
      <c r="AJ143" s="15">
        <f>IF(($C143&gt;='Speed and Load result'!$D$3)*AND(AJ46&gt;='Speed and Load result'!$D$6),1,0)</f>
        <v>0</v>
      </c>
      <c r="AK143" s="15">
        <f>IF(($C143&gt;='Speed and Load result'!$D$3)*AND(AK46&gt;='Speed and Load result'!$D$6),1,0)</f>
        <v>0</v>
      </c>
      <c r="AL143" s="15">
        <f>IF(($C143&gt;='Speed and Load result'!$D$3)*AND(AL46&gt;='Speed and Load result'!$D$6),1,0)</f>
        <v>0</v>
      </c>
      <c r="AM143" s="15">
        <f>IF(($C143&gt;='Speed and Load result'!$D$3)*AND(AM46&gt;='Speed and Load result'!$D$6),1,0)</f>
        <v>0</v>
      </c>
      <c r="AN143" s="15">
        <f>IF(($C143&gt;='Speed and Load result'!$D$3)*AND(AN46&gt;='Speed and Load result'!$D$6),1,0)</f>
        <v>0</v>
      </c>
      <c r="AO143" s="15">
        <f>IF(($C143&gt;='Speed and Load result'!$D$3)*AND(AO46&gt;='Speed and Load result'!$D$6),1,0)</f>
        <v>0</v>
      </c>
      <c r="AP143" s="15">
        <f>IF(($C143&gt;='Speed and Load result'!$D$3)*AND(AP46&gt;='Speed and Load result'!$D$6),1,0)</f>
        <v>0</v>
      </c>
      <c r="AQ143" s="15">
        <f>IF(($C143&gt;='Speed and Load result'!$D$3)*AND(AQ46&gt;='Speed and Load result'!$D$6),1,0)</f>
        <v>0</v>
      </c>
      <c r="AR143" s="15">
        <f>IF(($C143&gt;='Speed and Load result'!$D$3)*AND(AR46&gt;='Speed and Load result'!$D$6),1,0)</f>
        <v>0</v>
      </c>
      <c r="AS143" s="15">
        <f>IF(($C143&gt;='Speed and Load result'!$D$3)*AND(AS46&gt;='Speed and Load result'!$D$6),1,0)</f>
        <v>0</v>
      </c>
      <c r="AT143" s="15">
        <f>IF(($C143&gt;='Speed and Load result'!$D$3)*AND(AT46&gt;='Speed and Load result'!$D$6),1,0)</f>
        <v>0</v>
      </c>
      <c r="AU143" s="15">
        <f>IF(($C143&gt;='Speed and Load result'!$D$3)*AND(AU46&gt;='Speed and Load result'!$D$6),1,0)</f>
        <v>0</v>
      </c>
      <c r="AV143" s="15">
        <f>IF(($C143&gt;='Speed and Load result'!$D$3)*AND(AV46&gt;='Speed and Load result'!$D$6),1,0)</f>
        <v>0</v>
      </c>
      <c r="AW143" s="15">
        <f>IF(($C143&gt;='Speed and Load result'!$D$3)*AND(AW46&gt;='Speed and Load result'!$D$6),1,0)</f>
        <v>0</v>
      </c>
      <c r="AX143" s="15">
        <f>IF(($C143&gt;='Speed and Load result'!$D$3)*AND(AX46&gt;='Speed and Load result'!$D$6),1,0)</f>
        <v>0</v>
      </c>
      <c r="AY143" s="15">
        <f>IF(($C143&gt;='Speed and Load result'!$D$3)*AND(AY46&gt;='Speed and Load result'!$D$6),1,0)</f>
        <v>0</v>
      </c>
      <c r="AZ143" s="15">
        <f>IF(($C143&gt;='Speed and Load result'!$D$3)*AND(AZ46&gt;='Speed and Load result'!$D$6),1,0)</f>
        <v>0</v>
      </c>
      <c r="BA143" s="15">
        <f>IF(($C143&gt;='Speed and Load result'!$D$3)*AND(BA46&gt;='Speed and Load result'!$D$6),1,0)</f>
        <v>0</v>
      </c>
      <c r="BB143" s="15">
        <f>IF(($C143&gt;='Speed and Load result'!$D$3)*AND(BB46&gt;='Speed and Load result'!$D$6),1,0)</f>
        <v>0</v>
      </c>
      <c r="BC143" s="15">
        <f>IF(($C143&gt;='Speed and Load result'!$D$3)*AND(BC46&gt;='Speed and Load result'!$D$6),1,0)</f>
        <v>0</v>
      </c>
      <c r="BD143" s="15">
        <f>IF(($C143&gt;='Speed and Load result'!$D$3)*AND(BD46&gt;='Speed and Load result'!$D$6),1,0)</f>
        <v>0</v>
      </c>
      <c r="BE143" s="15">
        <f>IF(($C143&gt;='Speed and Load result'!$D$3)*AND(BE46&gt;='Speed and Load result'!$D$6),1,0)</f>
        <v>0</v>
      </c>
      <c r="BF143" s="15">
        <f>IF(($C143&gt;='Speed and Load result'!$D$3)*AND(BF46&gt;='Speed and Load result'!$D$6),1,0)</f>
        <v>0</v>
      </c>
      <c r="BG143" s="15">
        <f>IF(($C143&gt;='Speed and Load result'!$D$3)*AND(BG46&gt;='Speed and Load result'!$D$6),1,0)</f>
        <v>0</v>
      </c>
      <c r="BH143" s="15">
        <f>IF(($C143&gt;='Speed and Load result'!$D$3)*AND(BH46&gt;='Speed and Load result'!$D$6),1,0)</f>
        <v>0</v>
      </c>
      <c r="BI143" s="15">
        <f>IF(($C143&gt;='Speed and Load result'!$D$3)*AND(BI46&gt;='Speed and Load result'!$D$6),1,0)</f>
        <v>0</v>
      </c>
      <c r="BJ143" s="15">
        <f>IF(($C143&gt;='Speed and Load result'!$D$3)*AND(BJ46&gt;='Speed and Load result'!$D$6),1,0)</f>
        <v>0</v>
      </c>
      <c r="BK143" s="15">
        <f>IF(($C143&gt;='Speed and Load result'!$D$3)*AND(BK46&gt;='Speed and Load result'!$D$6),1,0)</f>
        <v>0</v>
      </c>
      <c r="BL143" s="15">
        <f>IF(($C143&gt;='Speed and Load result'!$D$3)*AND(BL46&gt;='Speed and Load result'!$D$6),1,0)</f>
        <v>0</v>
      </c>
      <c r="BM143" s="15">
        <f>IF(($C143&gt;='Speed and Load result'!$D$3)*AND(BM46&gt;='Speed and Load result'!$D$6),1,0)</f>
        <v>0</v>
      </c>
      <c r="BN143" s="15">
        <f>IF(($C143&gt;='Speed and Load result'!$D$3)*AND(BN46&gt;='Speed and Load result'!$D$6),1,0)</f>
        <v>0</v>
      </c>
      <c r="BO143" s="15">
        <f>IF(($C143&gt;='Speed and Load result'!$D$3)*AND(BO46&gt;='Speed and Load result'!$D$6),1,0)</f>
        <v>0</v>
      </c>
    </row>
    <row r="144" spans="2:67" hidden="1">
      <c r="B144" s="106"/>
      <c r="C144" s="15">
        <f t="shared" si="25"/>
        <v>550</v>
      </c>
      <c r="D144" s="9" t="s">
        <v>209</v>
      </c>
      <c r="E144" s="15">
        <f>IF(($C144&gt;='Speed and Load result'!$D$3)*AND(E47&gt;='Speed and Load result'!$D$6),1,0)</f>
        <v>0</v>
      </c>
      <c r="F144" s="15">
        <f>IF(($C144&gt;='Speed and Load result'!$D$3)*AND(F47&gt;='Speed and Load result'!$D$6),1,0)</f>
        <v>0</v>
      </c>
      <c r="G144" s="15">
        <f>IF(($C144&gt;='Speed and Load result'!$D$3)*AND(G47&gt;='Speed and Load result'!$D$6),1,0)</f>
        <v>0</v>
      </c>
      <c r="H144" s="15">
        <f>IF(($C144&gt;='Speed and Load result'!$D$3)*AND(H47&gt;='Speed and Load result'!$D$6),1,0)</f>
        <v>0</v>
      </c>
      <c r="I144" s="15">
        <f>IF(($C144&gt;='Speed and Load result'!$D$3)*AND(I47&gt;='Speed and Load result'!$D$6),1,0)</f>
        <v>0</v>
      </c>
      <c r="J144" s="15">
        <f>IF(($C144&gt;='Speed and Load result'!$D$3)*AND(J47&gt;='Speed and Load result'!$D$6),1,0)</f>
        <v>0</v>
      </c>
      <c r="K144" s="15">
        <f>IF(($C144&gt;='Speed and Load result'!$D$3)*AND(K47&gt;='Speed and Load result'!$D$6),1,0)</f>
        <v>0</v>
      </c>
      <c r="L144" s="15">
        <f>IF(($C144&gt;='Speed and Load result'!$D$3)*AND(L47&gt;='Speed and Load result'!$D$6),1,0)</f>
        <v>0</v>
      </c>
      <c r="M144" s="15">
        <f>IF(($C144&gt;='Speed and Load result'!$D$3)*AND(M47&gt;='Speed and Load result'!$D$6),1,0)</f>
        <v>0</v>
      </c>
      <c r="N144" s="15">
        <f>IF(($C144&gt;='Speed and Load result'!$D$3)*AND(N47&gt;='Speed and Load result'!$D$6),1,0)</f>
        <v>0</v>
      </c>
      <c r="O144" s="15">
        <f>IF(($C144&gt;='Speed and Load result'!$D$3)*AND(O47&gt;='Speed and Load result'!$D$6),1,0)</f>
        <v>0</v>
      </c>
      <c r="P144" s="15">
        <f>IF(($C144&gt;='Speed and Load result'!$D$3)*AND(P47&gt;='Speed and Load result'!$D$6),1,0)</f>
        <v>0</v>
      </c>
      <c r="Q144" s="15">
        <f>IF(($C144&gt;='Speed and Load result'!$D$3)*AND(Q47&gt;='Speed and Load result'!$D$6),1,0)</f>
        <v>0</v>
      </c>
      <c r="R144" s="15">
        <f>IF(($C144&gt;='Speed and Load result'!$D$3)*AND(R47&gt;='Speed and Load result'!$D$6),1,0)</f>
        <v>0</v>
      </c>
      <c r="S144" s="15">
        <f>IF(($C144&gt;='Speed and Load result'!$D$3)*AND(S47&gt;='Speed and Load result'!$D$6),1,0)</f>
        <v>0</v>
      </c>
      <c r="T144" s="15">
        <f>IF(($C144&gt;='Speed and Load result'!$D$3)*AND(T47&gt;='Speed and Load result'!$D$6),1,0)</f>
        <v>0</v>
      </c>
      <c r="U144" s="15">
        <f>IF(($C144&gt;='Speed and Load result'!$D$3)*AND(U47&gt;='Speed and Load result'!$D$6),1,0)</f>
        <v>0</v>
      </c>
      <c r="V144" s="15">
        <f>IF(($C144&gt;='Speed and Load result'!$D$3)*AND(V47&gt;='Speed and Load result'!$D$6),1,0)</f>
        <v>0</v>
      </c>
      <c r="W144" s="15">
        <f>IF(($C144&gt;='Speed and Load result'!$D$3)*AND(W47&gt;='Speed and Load result'!$D$6),1,0)</f>
        <v>0</v>
      </c>
      <c r="X144" s="15">
        <f>IF(($C144&gt;='Speed and Load result'!$D$3)*AND(X47&gt;='Speed and Load result'!$D$6),1,0)</f>
        <v>0</v>
      </c>
      <c r="Y144" s="15">
        <f>IF(($C144&gt;='Speed and Load result'!$D$3)*AND(Y47&gt;='Speed and Load result'!$D$6),1,0)</f>
        <v>0</v>
      </c>
      <c r="Z144" s="15">
        <f>IF(($C144&gt;='Speed and Load result'!$D$3)*AND(Z47&gt;='Speed and Load result'!$D$6),1,0)</f>
        <v>0</v>
      </c>
      <c r="AA144" s="15">
        <f>IF(($C144&gt;='Speed and Load result'!$D$3)*AND(AA47&gt;='Speed and Load result'!$D$6),1,0)</f>
        <v>0</v>
      </c>
      <c r="AB144" s="15">
        <f>IF(($C144&gt;='Speed and Load result'!$D$3)*AND(AB47&gt;='Speed and Load result'!$D$6),1,0)</f>
        <v>0</v>
      </c>
      <c r="AC144" s="15">
        <f>IF(($C144&gt;='Speed and Load result'!$D$3)*AND(AC47&gt;='Speed and Load result'!$D$6),1,0)</f>
        <v>0</v>
      </c>
      <c r="AD144" s="15">
        <f>IF(($C144&gt;='Speed and Load result'!$D$3)*AND(AD47&gt;='Speed and Load result'!$D$6),1,0)</f>
        <v>0</v>
      </c>
      <c r="AE144" s="15">
        <f>IF(($C144&gt;='Speed and Load result'!$D$3)*AND(AE47&gt;='Speed and Load result'!$D$6),1,0)</f>
        <v>0</v>
      </c>
      <c r="AF144" s="15">
        <f>IF(($C144&gt;='Speed and Load result'!$D$3)*AND(AF47&gt;='Speed and Load result'!$D$6),1,0)</f>
        <v>0</v>
      </c>
      <c r="AG144" s="15">
        <f>IF(($C144&gt;='Speed and Load result'!$D$3)*AND(AG47&gt;='Speed and Load result'!$D$6),1,0)</f>
        <v>0</v>
      </c>
      <c r="AH144" s="15">
        <f>IF(($C144&gt;='Speed and Load result'!$D$3)*AND(AH47&gt;='Speed and Load result'!$D$6),1,0)</f>
        <v>0</v>
      </c>
      <c r="AI144" s="15">
        <f>IF(($C144&gt;='Speed and Load result'!$D$3)*AND(AI47&gt;='Speed and Load result'!$D$6),1,0)</f>
        <v>0</v>
      </c>
      <c r="AJ144" s="15">
        <f>IF(($C144&gt;='Speed and Load result'!$D$3)*AND(AJ47&gt;='Speed and Load result'!$D$6),1,0)</f>
        <v>0</v>
      </c>
      <c r="AK144" s="15">
        <f>IF(($C144&gt;='Speed and Load result'!$D$3)*AND(AK47&gt;='Speed and Load result'!$D$6),1,0)</f>
        <v>0</v>
      </c>
      <c r="AL144" s="15">
        <f>IF(($C144&gt;='Speed and Load result'!$D$3)*AND(AL47&gt;='Speed and Load result'!$D$6),1,0)</f>
        <v>0</v>
      </c>
      <c r="AM144" s="15">
        <f>IF(($C144&gt;='Speed and Load result'!$D$3)*AND(AM47&gt;='Speed and Load result'!$D$6),1,0)</f>
        <v>0</v>
      </c>
      <c r="AN144" s="15">
        <f>IF(($C144&gt;='Speed and Load result'!$D$3)*AND(AN47&gt;='Speed and Load result'!$D$6),1,0)</f>
        <v>0</v>
      </c>
      <c r="AO144" s="15">
        <f>IF(($C144&gt;='Speed and Load result'!$D$3)*AND(AO47&gt;='Speed and Load result'!$D$6),1,0)</f>
        <v>0</v>
      </c>
      <c r="AP144" s="15">
        <f>IF(($C144&gt;='Speed and Load result'!$D$3)*AND(AP47&gt;='Speed and Load result'!$D$6),1,0)</f>
        <v>0</v>
      </c>
      <c r="AQ144" s="15">
        <f>IF(($C144&gt;='Speed and Load result'!$D$3)*AND(AQ47&gt;='Speed and Load result'!$D$6),1,0)</f>
        <v>0</v>
      </c>
      <c r="AR144" s="15">
        <f>IF(($C144&gt;='Speed and Load result'!$D$3)*AND(AR47&gt;='Speed and Load result'!$D$6),1,0)</f>
        <v>0</v>
      </c>
      <c r="AS144" s="15">
        <f>IF(($C144&gt;='Speed and Load result'!$D$3)*AND(AS47&gt;='Speed and Load result'!$D$6),1,0)</f>
        <v>0</v>
      </c>
      <c r="AT144" s="15">
        <f>IF(($C144&gt;='Speed and Load result'!$D$3)*AND(AT47&gt;='Speed and Load result'!$D$6),1,0)</f>
        <v>0</v>
      </c>
      <c r="AU144" s="15">
        <f>IF(($C144&gt;='Speed and Load result'!$D$3)*AND(AU47&gt;='Speed and Load result'!$D$6),1,0)</f>
        <v>0</v>
      </c>
      <c r="AV144" s="15">
        <f>IF(($C144&gt;='Speed and Load result'!$D$3)*AND(AV47&gt;='Speed and Load result'!$D$6),1,0)</f>
        <v>0</v>
      </c>
      <c r="AW144" s="15">
        <f>IF(($C144&gt;='Speed and Load result'!$D$3)*AND(AW47&gt;='Speed and Load result'!$D$6),1,0)</f>
        <v>0</v>
      </c>
      <c r="AX144" s="15">
        <f>IF(($C144&gt;='Speed and Load result'!$D$3)*AND(AX47&gt;='Speed and Load result'!$D$6),1,0)</f>
        <v>0</v>
      </c>
      <c r="AY144" s="15">
        <f>IF(($C144&gt;='Speed and Load result'!$D$3)*AND(AY47&gt;='Speed and Load result'!$D$6),1,0)</f>
        <v>0</v>
      </c>
      <c r="AZ144" s="15">
        <f>IF(($C144&gt;='Speed and Load result'!$D$3)*AND(AZ47&gt;='Speed and Load result'!$D$6),1,0)</f>
        <v>0</v>
      </c>
      <c r="BA144" s="15">
        <f>IF(($C144&gt;='Speed and Load result'!$D$3)*AND(BA47&gt;='Speed and Load result'!$D$6),1,0)</f>
        <v>0</v>
      </c>
      <c r="BB144" s="15">
        <f>IF(($C144&gt;='Speed and Load result'!$D$3)*AND(BB47&gt;='Speed and Load result'!$D$6),1,0)</f>
        <v>0</v>
      </c>
      <c r="BC144" s="15">
        <f>IF(($C144&gt;='Speed and Load result'!$D$3)*AND(BC47&gt;='Speed and Load result'!$D$6),1,0)</f>
        <v>0</v>
      </c>
      <c r="BD144" s="15">
        <f>IF(($C144&gt;='Speed and Load result'!$D$3)*AND(BD47&gt;='Speed and Load result'!$D$6),1,0)</f>
        <v>0</v>
      </c>
      <c r="BE144" s="15">
        <f>IF(($C144&gt;='Speed and Load result'!$D$3)*AND(BE47&gt;='Speed and Load result'!$D$6),1,0)</f>
        <v>0</v>
      </c>
      <c r="BF144" s="15">
        <f>IF(($C144&gt;='Speed and Load result'!$D$3)*AND(BF47&gt;='Speed and Load result'!$D$6),1,0)</f>
        <v>0</v>
      </c>
      <c r="BG144" s="15">
        <f>IF(($C144&gt;='Speed and Load result'!$D$3)*AND(BG47&gt;='Speed and Load result'!$D$6),1,0)</f>
        <v>0</v>
      </c>
      <c r="BH144" s="15">
        <f>IF(($C144&gt;='Speed and Load result'!$D$3)*AND(BH47&gt;='Speed and Load result'!$D$6),1,0)</f>
        <v>0</v>
      </c>
      <c r="BI144" s="15">
        <f>IF(($C144&gt;='Speed and Load result'!$D$3)*AND(BI47&gt;='Speed and Load result'!$D$6),1,0)</f>
        <v>0</v>
      </c>
      <c r="BJ144" s="15">
        <f>IF(($C144&gt;='Speed and Load result'!$D$3)*AND(BJ47&gt;='Speed and Load result'!$D$6),1,0)</f>
        <v>0</v>
      </c>
      <c r="BK144" s="15">
        <f>IF(($C144&gt;='Speed and Load result'!$D$3)*AND(BK47&gt;='Speed and Load result'!$D$6),1,0)</f>
        <v>0</v>
      </c>
      <c r="BL144" s="15">
        <f>IF(($C144&gt;='Speed and Load result'!$D$3)*AND(BL47&gt;='Speed and Load result'!$D$6),1,0)</f>
        <v>0</v>
      </c>
      <c r="BM144" s="15">
        <f>IF(($C144&gt;='Speed and Load result'!$D$3)*AND(BM47&gt;='Speed and Load result'!$D$6),1,0)</f>
        <v>0</v>
      </c>
      <c r="BN144" s="15">
        <f>IF(($C144&gt;='Speed and Load result'!$D$3)*AND(BN47&gt;='Speed and Load result'!$D$6),1,0)</f>
        <v>0</v>
      </c>
      <c r="BO144" s="15">
        <f>IF(($C144&gt;='Speed and Load result'!$D$3)*AND(BO47&gt;='Speed and Load result'!$D$6),1,0)</f>
        <v>0</v>
      </c>
    </row>
    <row r="145" spans="2:67" hidden="1">
      <c r="B145" s="106"/>
      <c r="C145" s="15">
        <f t="shared" si="25"/>
        <v>570</v>
      </c>
      <c r="D145" s="9" t="s">
        <v>209</v>
      </c>
      <c r="E145" s="15">
        <f>IF(($C145&gt;='Speed and Load result'!$D$3)*AND(E48&gt;='Speed and Load result'!$D$6),1,0)</f>
        <v>0</v>
      </c>
      <c r="F145" s="15">
        <f>IF(($C145&gt;='Speed and Load result'!$D$3)*AND(F48&gt;='Speed and Load result'!$D$6),1,0)</f>
        <v>0</v>
      </c>
      <c r="G145" s="15">
        <f>IF(($C145&gt;='Speed and Load result'!$D$3)*AND(G48&gt;='Speed and Load result'!$D$6),1,0)</f>
        <v>0</v>
      </c>
      <c r="H145" s="15">
        <f>IF(($C145&gt;='Speed and Load result'!$D$3)*AND(H48&gt;='Speed and Load result'!$D$6),1,0)</f>
        <v>0</v>
      </c>
      <c r="I145" s="15">
        <f>IF(($C145&gt;='Speed and Load result'!$D$3)*AND(I48&gt;='Speed and Load result'!$D$6),1,0)</f>
        <v>0</v>
      </c>
      <c r="J145" s="15">
        <f>IF(($C145&gt;='Speed and Load result'!$D$3)*AND(J48&gt;='Speed and Load result'!$D$6),1,0)</f>
        <v>0</v>
      </c>
      <c r="K145" s="15">
        <f>IF(($C145&gt;='Speed and Load result'!$D$3)*AND(K48&gt;='Speed and Load result'!$D$6),1,0)</f>
        <v>0</v>
      </c>
      <c r="L145" s="15">
        <f>IF(($C145&gt;='Speed and Load result'!$D$3)*AND(L48&gt;='Speed and Load result'!$D$6),1,0)</f>
        <v>0</v>
      </c>
      <c r="M145" s="15">
        <f>IF(($C145&gt;='Speed and Load result'!$D$3)*AND(M48&gt;='Speed and Load result'!$D$6),1,0)</f>
        <v>0</v>
      </c>
      <c r="N145" s="15">
        <f>IF(($C145&gt;='Speed and Load result'!$D$3)*AND(N48&gt;='Speed and Load result'!$D$6),1,0)</f>
        <v>0</v>
      </c>
      <c r="O145" s="15">
        <f>IF(($C145&gt;='Speed and Load result'!$D$3)*AND(O48&gt;='Speed and Load result'!$D$6),1,0)</f>
        <v>0</v>
      </c>
      <c r="P145" s="15">
        <f>IF(($C145&gt;='Speed and Load result'!$D$3)*AND(P48&gt;='Speed and Load result'!$D$6),1,0)</f>
        <v>0</v>
      </c>
      <c r="Q145" s="15">
        <f>IF(($C145&gt;='Speed and Load result'!$D$3)*AND(Q48&gt;='Speed and Load result'!$D$6),1,0)</f>
        <v>0</v>
      </c>
      <c r="R145" s="15">
        <f>IF(($C145&gt;='Speed and Load result'!$D$3)*AND(R48&gt;='Speed and Load result'!$D$6),1,0)</f>
        <v>0</v>
      </c>
      <c r="S145" s="15">
        <f>IF(($C145&gt;='Speed and Load result'!$D$3)*AND(S48&gt;='Speed and Load result'!$D$6),1,0)</f>
        <v>0</v>
      </c>
      <c r="T145" s="15">
        <f>IF(($C145&gt;='Speed and Load result'!$D$3)*AND(T48&gt;='Speed and Load result'!$D$6),1,0)</f>
        <v>0</v>
      </c>
      <c r="U145" s="15">
        <f>IF(($C145&gt;='Speed and Load result'!$D$3)*AND(U48&gt;='Speed and Load result'!$D$6),1,0)</f>
        <v>0</v>
      </c>
      <c r="V145" s="15">
        <f>IF(($C145&gt;='Speed and Load result'!$D$3)*AND(V48&gt;='Speed and Load result'!$D$6),1,0)</f>
        <v>0</v>
      </c>
      <c r="W145" s="15">
        <f>IF(($C145&gt;='Speed and Load result'!$D$3)*AND(W48&gt;='Speed and Load result'!$D$6),1,0)</f>
        <v>0</v>
      </c>
      <c r="X145" s="15">
        <f>IF(($C145&gt;='Speed and Load result'!$D$3)*AND(X48&gt;='Speed and Load result'!$D$6),1,0)</f>
        <v>0</v>
      </c>
      <c r="Y145" s="15">
        <f>IF(($C145&gt;='Speed and Load result'!$D$3)*AND(Y48&gt;='Speed and Load result'!$D$6),1,0)</f>
        <v>0</v>
      </c>
      <c r="Z145" s="15">
        <f>IF(($C145&gt;='Speed and Load result'!$D$3)*AND(Z48&gt;='Speed and Load result'!$D$6),1,0)</f>
        <v>0</v>
      </c>
      <c r="AA145" s="15">
        <f>IF(($C145&gt;='Speed and Load result'!$D$3)*AND(AA48&gt;='Speed and Load result'!$D$6),1,0)</f>
        <v>0</v>
      </c>
      <c r="AB145" s="15">
        <f>IF(($C145&gt;='Speed and Load result'!$D$3)*AND(AB48&gt;='Speed and Load result'!$D$6),1,0)</f>
        <v>0</v>
      </c>
      <c r="AC145" s="15">
        <f>IF(($C145&gt;='Speed and Load result'!$D$3)*AND(AC48&gt;='Speed and Load result'!$D$6),1,0)</f>
        <v>0</v>
      </c>
      <c r="AD145" s="15">
        <f>IF(($C145&gt;='Speed and Load result'!$D$3)*AND(AD48&gt;='Speed and Load result'!$D$6),1,0)</f>
        <v>0</v>
      </c>
      <c r="AE145" s="15">
        <f>IF(($C145&gt;='Speed and Load result'!$D$3)*AND(AE48&gt;='Speed and Load result'!$D$6),1,0)</f>
        <v>0</v>
      </c>
      <c r="AF145" s="15">
        <f>IF(($C145&gt;='Speed and Load result'!$D$3)*AND(AF48&gt;='Speed and Load result'!$D$6),1,0)</f>
        <v>0</v>
      </c>
      <c r="AG145" s="15">
        <f>IF(($C145&gt;='Speed and Load result'!$D$3)*AND(AG48&gt;='Speed and Load result'!$D$6),1,0)</f>
        <v>0</v>
      </c>
      <c r="AH145" s="15">
        <f>IF(($C145&gt;='Speed and Load result'!$D$3)*AND(AH48&gt;='Speed and Load result'!$D$6),1,0)</f>
        <v>0</v>
      </c>
      <c r="AI145" s="15">
        <f>IF(($C145&gt;='Speed and Load result'!$D$3)*AND(AI48&gt;='Speed and Load result'!$D$6),1,0)</f>
        <v>0</v>
      </c>
      <c r="AJ145" s="15">
        <f>IF(($C145&gt;='Speed and Load result'!$D$3)*AND(AJ48&gt;='Speed and Load result'!$D$6),1,0)</f>
        <v>0</v>
      </c>
      <c r="AK145" s="15">
        <f>IF(($C145&gt;='Speed and Load result'!$D$3)*AND(AK48&gt;='Speed and Load result'!$D$6),1,0)</f>
        <v>0</v>
      </c>
      <c r="AL145" s="15">
        <f>IF(($C145&gt;='Speed and Load result'!$D$3)*AND(AL48&gt;='Speed and Load result'!$D$6),1,0)</f>
        <v>0</v>
      </c>
      <c r="AM145" s="15">
        <f>IF(($C145&gt;='Speed and Load result'!$D$3)*AND(AM48&gt;='Speed and Load result'!$D$6),1,0)</f>
        <v>0</v>
      </c>
      <c r="AN145" s="15">
        <f>IF(($C145&gt;='Speed and Load result'!$D$3)*AND(AN48&gt;='Speed and Load result'!$D$6),1,0)</f>
        <v>0</v>
      </c>
      <c r="AO145" s="15">
        <f>IF(($C145&gt;='Speed and Load result'!$D$3)*AND(AO48&gt;='Speed and Load result'!$D$6),1,0)</f>
        <v>0</v>
      </c>
      <c r="AP145" s="15">
        <f>IF(($C145&gt;='Speed and Load result'!$D$3)*AND(AP48&gt;='Speed and Load result'!$D$6),1,0)</f>
        <v>0</v>
      </c>
      <c r="AQ145" s="15">
        <f>IF(($C145&gt;='Speed and Load result'!$D$3)*AND(AQ48&gt;='Speed and Load result'!$D$6),1,0)</f>
        <v>0</v>
      </c>
      <c r="AR145" s="15">
        <f>IF(($C145&gt;='Speed and Load result'!$D$3)*AND(AR48&gt;='Speed and Load result'!$D$6),1,0)</f>
        <v>0</v>
      </c>
      <c r="AS145" s="15">
        <f>IF(($C145&gt;='Speed and Load result'!$D$3)*AND(AS48&gt;='Speed and Load result'!$D$6),1,0)</f>
        <v>0</v>
      </c>
      <c r="AT145" s="15">
        <f>IF(($C145&gt;='Speed and Load result'!$D$3)*AND(AT48&gt;='Speed and Load result'!$D$6),1,0)</f>
        <v>0</v>
      </c>
      <c r="AU145" s="15">
        <f>IF(($C145&gt;='Speed and Load result'!$D$3)*AND(AU48&gt;='Speed and Load result'!$D$6),1,0)</f>
        <v>0</v>
      </c>
      <c r="AV145" s="15">
        <f>IF(($C145&gt;='Speed and Load result'!$D$3)*AND(AV48&gt;='Speed and Load result'!$D$6),1,0)</f>
        <v>0</v>
      </c>
      <c r="AW145" s="15">
        <f>IF(($C145&gt;='Speed and Load result'!$D$3)*AND(AW48&gt;='Speed and Load result'!$D$6),1,0)</f>
        <v>0</v>
      </c>
      <c r="AX145" s="15">
        <f>IF(($C145&gt;='Speed and Load result'!$D$3)*AND(AX48&gt;='Speed and Load result'!$D$6),1,0)</f>
        <v>0</v>
      </c>
      <c r="AY145" s="15">
        <f>IF(($C145&gt;='Speed and Load result'!$D$3)*AND(AY48&gt;='Speed and Load result'!$D$6),1,0)</f>
        <v>0</v>
      </c>
      <c r="AZ145" s="15">
        <f>IF(($C145&gt;='Speed and Load result'!$D$3)*AND(AZ48&gt;='Speed and Load result'!$D$6),1,0)</f>
        <v>0</v>
      </c>
      <c r="BA145" s="15">
        <f>IF(($C145&gt;='Speed and Load result'!$D$3)*AND(BA48&gt;='Speed and Load result'!$D$6),1,0)</f>
        <v>0</v>
      </c>
      <c r="BB145" s="15">
        <f>IF(($C145&gt;='Speed and Load result'!$D$3)*AND(BB48&gt;='Speed and Load result'!$D$6),1,0)</f>
        <v>0</v>
      </c>
      <c r="BC145" s="15">
        <f>IF(($C145&gt;='Speed and Load result'!$D$3)*AND(BC48&gt;='Speed and Load result'!$D$6),1,0)</f>
        <v>0</v>
      </c>
      <c r="BD145" s="15">
        <f>IF(($C145&gt;='Speed and Load result'!$D$3)*AND(BD48&gt;='Speed and Load result'!$D$6),1,0)</f>
        <v>0</v>
      </c>
      <c r="BE145" s="15">
        <f>IF(($C145&gt;='Speed and Load result'!$D$3)*AND(BE48&gt;='Speed and Load result'!$D$6),1,0)</f>
        <v>0</v>
      </c>
      <c r="BF145" s="15">
        <f>IF(($C145&gt;='Speed and Load result'!$D$3)*AND(BF48&gt;='Speed and Load result'!$D$6),1,0)</f>
        <v>0</v>
      </c>
      <c r="BG145" s="15">
        <f>IF(($C145&gt;='Speed and Load result'!$D$3)*AND(BG48&gt;='Speed and Load result'!$D$6),1,0)</f>
        <v>0</v>
      </c>
      <c r="BH145" s="15">
        <f>IF(($C145&gt;='Speed and Load result'!$D$3)*AND(BH48&gt;='Speed and Load result'!$D$6),1,0)</f>
        <v>0</v>
      </c>
      <c r="BI145" s="15">
        <f>IF(($C145&gt;='Speed and Load result'!$D$3)*AND(BI48&gt;='Speed and Load result'!$D$6),1,0)</f>
        <v>0</v>
      </c>
      <c r="BJ145" s="15">
        <f>IF(($C145&gt;='Speed and Load result'!$D$3)*AND(BJ48&gt;='Speed and Load result'!$D$6),1,0)</f>
        <v>0</v>
      </c>
      <c r="BK145" s="15">
        <f>IF(($C145&gt;='Speed and Load result'!$D$3)*AND(BK48&gt;='Speed and Load result'!$D$6),1,0)</f>
        <v>0</v>
      </c>
      <c r="BL145" s="15">
        <f>IF(($C145&gt;='Speed and Load result'!$D$3)*AND(BL48&gt;='Speed and Load result'!$D$6),1,0)</f>
        <v>0</v>
      </c>
      <c r="BM145" s="15">
        <f>IF(($C145&gt;='Speed and Load result'!$D$3)*AND(BM48&gt;='Speed and Load result'!$D$6),1,0)</f>
        <v>0</v>
      </c>
      <c r="BN145" s="15">
        <f>IF(($C145&gt;='Speed and Load result'!$D$3)*AND(BN48&gt;='Speed and Load result'!$D$6),1,0)</f>
        <v>0</v>
      </c>
      <c r="BO145" s="15">
        <f>IF(($C145&gt;='Speed and Load result'!$D$3)*AND(BO48&gt;='Speed and Load result'!$D$6),1,0)</f>
        <v>0</v>
      </c>
    </row>
    <row r="146" spans="2:67" hidden="1">
      <c r="B146" s="106"/>
      <c r="C146" s="15">
        <f t="shared" si="25"/>
        <v>580</v>
      </c>
      <c r="D146" s="9" t="s">
        <v>209</v>
      </c>
      <c r="E146" s="15">
        <f>IF(($C146&gt;='Speed and Load result'!$D$3)*AND(E49&gt;='Speed and Load result'!$D$6),1,0)</f>
        <v>0</v>
      </c>
      <c r="F146" s="15">
        <f>IF(($C146&gt;='Speed and Load result'!$D$3)*AND(F49&gt;='Speed and Load result'!$D$6),1,0)</f>
        <v>0</v>
      </c>
      <c r="G146" s="15">
        <f>IF(($C146&gt;='Speed and Load result'!$D$3)*AND(G49&gt;='Speed and Load result'!$D$6),1,0)</f>
        <v>0</v>
      </c>
      <c r="H146" s="15">
        <f>IF(($C146&gt;='Speed and Load result'!$D$3)*AND(H49&gt;='Speed and Load result'!$D$6),1,0)</f>
        <v>0</v>
      </c>
      <c r="I146" s="15">
        <f>IF(($C146&gt;='Speed and Load result'!$D$3)*AND(I49&gt;='Speed and Load result'!$D$6),1,0)</f>
        <v>0</v>
      </c>
      <c r="J146" s="15">
        <f>IF(($C146&gt;='Speed and Load result'!$D$3)*AND(J49&gt;='Speed and Load result'!$D$6),1,0)</f>
        <v>0</v>
      </c>
      <c r="K146" s="15">
        <f>IF(($C146&gt;='Speed and Load result'!$D$3)*AND(K49&gt;='Speed and Load result'!$D$6),1,0)</f>
        <v>0</v>
      </c>
      <c r="L146" s="15">
        <f>IF(($C146&gt;='Speed and Load result'!$D$3)*AND(L49&gt;='Speed and Load result'!$D$6),1,0)</f>
        <v>0</v>
      </c>
      <c r="M146" s="15">
        <f>IF(($C146&gt;='Speed and Load result'!$D$3)*AND(M49&gt;='Speed and Load result'!$D$6),1,0)</f>
        <v>0</v>
      </c>
      <c r="N146" s="15">
        <f>IF(($C146&gt;='Speed and Load result'!$D$3)*AND(N49&gt;='Speed and Load result'!$D$6),1,0)</f>
        <v>0</v>
      </c>
      <c r="O146" s="15">
        <f>IF(($C146&gt;='Speed and Load result'!$D$3)*AND(O49&gt;='Speed and Load result'!$D$6),1,0)</f>
        <v>0</v>
      </c>
      <c r="P146" s="15">
        <f>IF(($C146&gt;='Speed and Load result'!$D$3)*AND(P49&gt;='Speed and Load result'!$D$6),1,0)</f>
        <v>0</v>
      </c>
      <c r="Q146" s="15">
        <f>IF(($C146&gt;='Speed and Load result'!$D$3)*AND(Q49&gt;='Speed and Load result'!$D$6),1,0)</f>
        <v>0</v>
      </c>
      <c r="R146" s="15">
        <f>IF(($C146&gt;='Speed and Load result'!$D$3)*AND(R49&gt;='Speed and Load result'!$D$6),1,0)</f>
        <v>0</v>
      </c>
      <c r="S146" s="15">
        <f>IF(($C146&gt;='Speed and Load result'!$D$3)*AND(S49&gt;='Speed and Load result'!$D$6),1,0)</f>
        <v>0</v>
      </c>
      <c r="T146" s="15">
        <f>IF(($C146&gt;='Speed and Load result'!$D$3)*AND(T49&gt;='Speed and Load result'!$D$6),1,0)</f>
        <v>0</v>
      </c>
      <c r="U146" s="15">
        <f>IF(($C146&gt;='Speed and Load result'!$D$3)*AND(U49&gt;='Speed and Load result'!$D$6),1,0)</f>
        <v>0</v>
      </c>
      <c r="V146" s="15">
        <f>IF(($C146&gt;='Speed and Load result'!$D$3)*AND(V49&gt;='Speed and Load result'!$D$6),1,0)</f>
        <v>0</v>
      </c>
      <c r="W146" s="15">
        <f>IF(($C146&gt;='Speed and Load result'!$D$3)*AND(W49&gt;='Speed and Load result'!$D$6),1,0)</f>
        <v>0</v>
      </c>
      <c r="X146" s="15">
        <f>IF(($C146&gt;='Speed and Load result'!$D$3)*AND(X49&gt;='Speed and Load result'!$D$6),1,0)</f>
        <v>0</v>
      </c>
      <c r="Y146" s="15">
        <f>IF(($C146&gt;='Speed and Load result'!$D$3)*AND(Y49&gt;='Speed and Load result'!$D$6),1,0)</f>
        <v>0</v>
      </c>
      <c r="Z146" s="15">
        <f>IF(($C146&gt;='Speed and Load result'!$D$3)*AND(Z49&gt;='Speed and Load result'!$D$6),1,0)</f>
        <v>0</v>
      </c>
      <c r="AA146" s="15">
        <f>IF(($C146&gt;='Speed and Load result'!$D$3)*AND(AA49&gt;='Speed and Load result'!$D$6),1,0)</f>
        <v>0</v>
      </c>
      <c r="AB146" s="15">
        <f>IF(($C146&gt;='Speed and Load result'!$D$3)*AND(AB49&gt;='Speed and Load result'!$D$6),1,0)</f>
        <v>0</v>
      </c>
      <c r="AC146" s="15">
        <f>IF(($C146&gt;='Speed and Load result'!$D$3)*AND(AC49&gt;='Speed and Load result'!$D$6),1,0)</f>
        <v>0</v>
      </c>
      <c r="AD146" s="15">
        <f>IF(($C146&gt;='Speed and Load result'!$D$3)*AND(AD49&gt;='Speed and Load result'!$D$6),1,0)</f>
        <v>0</v>
      </c>
      <c r="AE146" s="15">
        <f>IF(($C146&gt;='Speed and Load result'!$D$3)*AND(AE49&gt;='Speed and Load result'!$D$6),1,0)</f>
        <v>0</v>
      </c>
      <c r="AF146" s="15">
        <f>IF(($C146&gt;='Speed and Load result'!$D$3)*AND(AF49&gt;='Speed and Load result'!$D$6),1,0)</f>
        <v>0</v>
      </c>
      <c r="AG146" s="15">
        <f>IF(($C146&gt;='Speed and Load result'!$D$3)*AND(AG49&gt;='Speed and Load result'!$D$6),1,0)</f>
        <v>0</v>
      </c>
      <c r="AH146" s="15">
        <f>IF(($C146&gt;='Speed and Load result'!$D$3)*AND(AH49&gt;='Speed and Load result'!$D$6),1,0)</f>
        <v>0</v>
      </c>
      <c r="AI146" s="15">
        <f>IF(($C146&gt;='Speed and Load result'!$D$3)*AND(AI49&gt;='Speed and Load result'!$D$6),1,0)</f>
        <v>0</v>
      </c>
      <c r="AJ146" s="15">
        <f>IF(($C146&gt;='Speed and Load result'!$D$3)*AND(AJ49&gt;='Speed and Load result'!$D$6),1,0)</f>
        <v>0</v>
      </c>
      <c r="AK146" s="15">
        <f>IF(($C146&gt;='Speed and Load result'!$D$3)*AND(AK49&gt;='Speed and Load result'!$D$6),1,0)</f>
        <v>0</v>
      </c>
      <c r="AL146" s="15">
        <f>IF(($C146&gt;='Speed and Load result'!$D$3)*AND(AL49&gt;='Speed and Load result'!$D$6),1,0)</f>
        <v>0</v>
      </c>
      <c r="AM146" s="15">
        <f>IF(($C146&gt;='Speed and Load result'!$D$3)*AND(AM49&gt;='Speed and Load result'!$D$6),1,0)</f>
        <v>0</v>
      </c>
      <c r="AN146" s="15">
        <f>IF(($C146&gt;='Speed and Load result'!$D$3)*AND(AN49&gt;='Speed and Load result'!$D$6),1,0)</f>
        <v>0</v>
      </c>
      <c r="AO146" s="15">
        <f>IF(($C146&gt;='Speed and Load result'!$D$3)*AND(AO49&gt;='Speed and Load result'!$D$6),1,0)</f>
        <v>0</v>
      </c>
      <c r="AP146" s="15">
        <f>IF(($C146&gt;='Speed and Load result'!$D$3)*AND(AP49&gt;='Speed and Load result'!$D$6),1,0)</f>
        <v>0</v>
      </c>
      <c r="AQ146" s="15">
        <f>IF(($C146&gt;='Speed and Load result'!$D$3)*AND(AQ49&gt;='Speed and Load result'!$D$6),1,0)</f>
        <v>0</v>
      </c>
      <c r="AR146" s="15">
        <f>IF(($C146&gt;='Speed and Load result'!$D$3)*AND(AR49&gt;='Speed and Load result'!$D$6),1,0)</f>
        <v>0</v>
      </c>
      <c r="AS146" s="15">
        <f>IF(($C146&gt;='Speed and Load result'!$D$3)*AND(AS49&gt;='Speed and Load result'!$D$6),1,0)</f>
        <v>0</v>
      </c>
      <c r="AT146" s="15">
        <f>IF(($C146&gt;='Speed and Load result'!$D$3)*AND(AT49&gt;='Speed and Load result'!$D$6),1,0)</f>
        <v>0</v>
      </c>
      <c r="AU146" s="15">
        <f>IF(($C146&gt;='Speed and Load result'!$D$3)*AND(AU49&gt;='Speed and Load result'!$D$6),1,0)</f>
        <v>0</v>
      </c>
      <c r="AV146" s="15">
        <f>IF(($C146&gt;='Speed and Load result'!$D$3)*AND(AV49&gt;='Speed and Load result'!$D$6),1,0)</f>
        <v>0</v>
      </c>
      <c r="AW146" s="15">
        <f>IF(($C146&gt;='Speed and Load result'!$D$3)*AND(AW49&gt;='Speed and Load result'!$D$6),1,0)</f>
        <v>0</v>
      </c>
      <c r="AX146" s="15">
        <f>IF(($C146&gt;='Speed and Load result'!$D$3)*AND(AX49&gt;='Speed and Load result'!$D$6),1,0)</f>
        <v>0</v>
      </c>
      <c r="AY146" s="15">
        <f>IF(($C146&gt;='Speed and Load result'!$D$3)*AND(AY49&gt;='Speed and Load result'!$D$6),1,0)</f>
        <v>0</v>
      </c>
      <c r="AZ146" s="15">
        <f>IF(($C146&gt;='Speed and Load result'!$D$3)*AND(AZ49&gt;='Speed and Load result'!$D$6),1,0)</f>
        <v>0</v>
      </c>
      <c r="BA146" s="15">
        <f>IF(($C146&gt;='Speed and Load result'!$D$3)*AND(BA49&gt;='Speed and Load result'!$D$6),1,0)</f>
        <v>0</v>
      </c>
      <c r="BB146" s="15">
        <f>IF(($C146&gt;='Speed and Load result'!$D$3)*AND(BB49&gt;='Speed and Load result'!$D$6),1,0)</f>
        <v>0</v>
      </c>
      <c r="BC146" s="15">
        <f>IF(($C146&gt;='Speed and Load result'!$D$3)*AND(BC49&gt;='Speed and Load result'!$D$6),1,0)</f>
        <v>0</v>
      </c>
      <c r="BD146" s="15">
        <f>IF(($C146&gt;='Speed and Load result'!$D$3)*AND(BD49&gt;='Speed and Load result'!$D$6),1,0)</f>
        <v>0</v>
      </c>
      <c r="BE146" s="15">
        <f>IF(($C146&gt;='Speed and Load result'!$D$3)*AND(BE49&gt;='Speed and Load result'!$D$6),1,0)</f>
        <v>0</v>
      </c>
      <c r="BF146" s="15">
        <f>IF(($C146&gt;='Speed and Load result'!$D$3)*AND(BF49&gt;='Speed and Load result'!$D$6),1,0)</f>
        <v>0</v>
      </c>
      <c r="BG146" s="15">
        <f>IF(($C146&gt;='Speed and Load result'!$D$3)*AND(BG49&gt;='Speed and Load result'!$D$6),1,0)</f>
        <v>0</v>
      </c>
      <c r="BH146" s="15">
        <f>IF(($C146&gt;='Speed and Load result'!$D$3)*AND(BH49&gt;='Speed and Load result'!$D$6),1,0)</f>
        <v>0</v>
      </c>
      <c r="BI146" s="15">
        <f>IF(($C146&gt;='Speed and Load result'!$D$3)*AND(BI49&gt;='Speed and Load result'!$D$6),1,0)</f>
        <v>0</v>
      </c>
      <c r="BJ146" s="15">
        <f>IF(($C146&gt;='Speed and Load result'!$D$3)*AND(BJ49&gt;='Speed and Load result'!$D$6),1,0)</f>
        <v>0</v>
      </c>
      <c r="BK146" s="15">
        <f>IF(($C146&gt;='Speed and Load result'!$D$3)*AND(BK49&gt;='Speed and Load result'!$D$6),1,0)</f>
        <v>0</v>
      </c>
      <c r="BL146" s="15">
        <f>IF(($C146&gt;='Speed and Load result'!$D$3)*AND(BL49&gt;='Speed and Load result'!$D$6),1,0)</f>
        <v>0</v>
      </c>
      <c r="BM146" s="15">
        <f>IF(($C146&gt;='Speed and Load result'!$D$3)*AND(BM49&gt;='Speed and Load result'!$D$6),1,0)</f>
        <v>0</v>
      </c>
      <c r="BN146" s="15">
        <f>IF(($C146&gt;='Speed and Load result'!$D$3)*AND(BN49&gt;='Speed and Load result'!$D$6),1,0)</f>
        <v>0</v>
      </c>
      <c r="BO146" s="15">
        <f>IF(($C146&gt;='Speed and Load result'!$D$3)*AND(BO49&gt;='Speed and Load result'!$D$6),1,0)</f>
        <v>0</v>
      </c>
    </row>
    <row r="147" spans="2:67" hidden="1">
      <c r="B147" s="106"/>
      <c r="C147" s="15">
        <f t="shared" si="25"/>
        <v>600</v>
      </c>
      <c r="D147" s="9" t="s">
        <v>209</v>
      </c>
      <c r="E147" s="15">
        <f>IF(($C147&gt;='Speed and Load result'!$D$3)*AND(E50&gt;='Speed and Load result'!$D$6),1,0)</f>
        <v>0</v>
      </c>
      <c r="F147" s="15">
        <f>IF(($C147&gt;='Speed and Load result'!$D$3)*AND(F50&gt;='Speed and Load result'!$D$6),1,0)</f>
        <v>0</v>
      </c>
      <c r="G147" s="15">
        <f>IF(($C147&gt;='Speed and Load result'!$D$3)*AND(G50&gt;='Speed and Load result'!$D$6),1,0)</f>
        <v>0</v>
      </c>
      <c r="H147" s="15">
        <f>IF(($C147&gt;='Speed and Load result'!$D$3)*AND(H50&gt;='Speed and Load result'!$D$6),1,0)</f>
        <v>0</v>
      </c>
      <c r="I147" s="15">
        <f>IF(($C147&gt;='Speed and Load result'!$D$3)*AND(I50&gt;='Speed and Load result'!$D$6),1,0)</f>
        <v>0</v>
      </c>
      <c r="J147" s="15">
        <f>IF(($C147&gt;='Speed and Load result'!$D$3)*AND(J50&gt;='Speed and Load result'!$D$6),1,0)</f>
        <v>0</v>
      </c>
      <c r="K147" s="15">
        <f>IF(($C147&gt;='Speed and Load result'!$D$3)*AND(K50&gt;='Speed and Load result'!$D$6),1,0)</f>
        <v>0</v>
      </c>
      <c r="L147" s="15">
        <f>IF(($C147&gt;='Speed and Load result'!$D$3)*AND(L50&gt;='Speed and Load result'!$D$6),1,0)</f>
        <v>0</v>
      </c>
      <c r="M147" s="15">
        <f>IF(($C147&gt;='Speed and Load result'!$D$3)*AND(M50&gt;='Speed and Load result'!$D$6),1,0)</f>
        <v>0</v>
      </c>
      <c r="N147" s="15">
        <f>IF(($C147&gt;='Speed and Load result'!$D$3)*AND(N50&gt;='Speed and Load result'!$D$6),1,0)</f>
        <v>1</v>
      </c>
      <c r="O147" s="15">
        <f>IF(($C147&gt;='Speed and Load result'!$D$3)*AND(O50&gt;='Speed and Load result'!$D$6),1,0)</f>
        <v>1</v>
      </c>
      <c r="P147" s="15">
        <f>IF(($C147&gt;='Speed and Load result'!$D$3)*AND(P50&gt;='Speed and Load result'!$D$6),1,0)</f>
        <v>1</v>
      </c>
      <c r="Q147" s="15">
        <f>IF(($C147&gt;='Speed and Load result'!$D$3)*AND(Q50&gt;='Speed and Load result'!$D$6),1,0)</f>
        <v>0</v>
      </c>
      <c r="R147" s="15">
        <f>IF(($C147&gt;='Speed and Load result'!$D$3)*AND(R50&gt;='Speed and Load result'!$D$6),1,0)</f>
        <v>0</v>
      </c>
      <c r="S147" s="15">
        <f>IF(($C147&gt;='Speed and Load result'!$D$3)*AND(S50&gt;='Speed and Load result'!$D$6),1,0)</f>
        <v>0</v>
      </c>
      <c r="T147" s="15">
        <f>IF(($C147&gt;='Speed and Load result'!$D$3)*AND(T50&gt;='Speed and Load result'!$D$6),1,0)</f>
        <v>1</v>
      </c>
      <c r="U147" s="15">
        <f>IF(($C147&gt;='Speed and Load result'!$D$3)*AND(U50&gt;='Speed and Load result'!$D$6),1,0)</f>
        <v>1</v>
      </c>
      <c r="V147" s="15">
        <f>IF(($C147&gt;='Speed and Load result'!$D$3)*AND(V50&gt;='Speed and Load result'!$D$6),1,0)</f>
        <v>0</v>
      </c>
      <c r="W147" s="15">
        <f>IF(($C147&gt;='Speed and Load result'!$D$3)*AND(W50&gt;='Speed and Load result'!$D$6),1,0)</f>
        <v>0</v>
      </c>
      <c r="X147" s="15">
        <f>IF(($C147&gt;='Speed and Load result'!$D$3)*AND(X50&gt;='Speed and Load result'!$D$6),1,0)</f>
        <v>0</v>
      </c>
      <c r="Y147" s="15">
        <f>IF(($C147&gt;='Speed and Load result'!$D$3)*AND(Y50&gt;='Speed and Load result'!$D$6),1,0)</f>
        <v>0</v>
      </c>
      <c r="Z147" s="15">
        <f>IF(($C147&gt;='Speed and Load result'!$D$3)*AND(Z50&gt;='Speed and Load result'!$D$6),1,0)</f>
        <v>1</v>
      </c>
      <c r="AA147" s="15">
        <f>IF(($C147&gt;='Speed and Load result'!$D$3)*AND(AA50&gt;='Speed and Load result'!$D$6),1,0)</f>
        <v>1</v>
      </c>
      <c r="AB147" s="15">
        <f>IF(($C147&gt;='Speed and Load result'!$D$3)*AND(AB50&gt;='Speed and Load result'!$D$6),1,0)</f>
        <v>1</v>
      </c>
      <c r="AC147" s="15">
        <f>IF(($C147&gt;='Speed and Load result'!$D$3)*AND(AC50&gt;='Speed and Load result'!$D$6),1,0)</f>
        <v>0</v>
      </c>
      <c r="AD147" s="15">
        <f>IF(($C147&gt;='Speed and Load result'!$D$3)*AND(AD50&gt;='Speed and Load result'!$D$6),1,0)</f>
        <v>0</v>
      </c>
      <c r="AE147" s="15">
        <f>IF(($C147&gt;='Speed and Load result'!$D$3)*AND(AE50&gt;='Speed and Load result'!$D$6),1,0)</f>
        <v>1</v>
      </c>
      <c r="AF147" s="15">
        <f>IF(($C147&gt;='Speed and Load result'!$D$3)*AND(AF50&gt;='Speed and Load result'!$D$6),1,0)</f>
        <v>1</v>
      </c>
      <c r="AG147" s="15">
        <f>IF(($C147&gt;='Speed and Load result'!$D$3)*AND(AG50&gt;='Speed and Load result'!$D$6),1,0)</f>
        <v>1</v>
      </c>
      <c r="AH147" s="15">
        <f>IF(($C147&gt;='Speed and Load result'!$D$3)*AND(AH50&gt;='Speed and Load result'!$D$6),1,0)</f>
        <v>0</v>
      </c>
      <c r="AI147" s="15">
        <f>IF(($C147&gt;='Speed and Load result'!$D$3)*AND(AI50&gt;='Speed and Load result'!$D$6),1,0)</f>
        <v>0</v>
      </c>
      <c r="AJ147" s="15">
        <f>IF(($C147&gt;='Speed and Load result'!$D$3)*AND(AJ50&gt;='Speed and Load result'!$D$6),1,0)</f>
        <v>0</v>
      </c>
      <c r="AK147" s="15">
        <f>IF(($C147&gt;='Speed and Load result'!$D$3)*AND(AK50&gt;='Speed and Load result'!$D$6),1,0)</f>
        <v>0</v>
      </c>
      <c r="AL147" s="15">
        <f>IF(($C147&gt;='Speed and Load result'!$D$3)*AND(AL50&gt;='Speed and Load result'!$D$6),1,0)</f>
        <v>0</v>
      </c>
      <c r="AM147" s="15">
        <f>IF(($C147&gt;='Speed and Load result'!$D$3)*AND(AM50&gt;='Speed and Load result'!$D$6),1,0)</f>
        <v>0</v>
      </c>
      <c r="AN147" s="15">
        <f>IF(($C147&gt;='Speed and Load result'!$D$3)*AND(AN50&gt;='Speed and Load result'!$D$6),1,0)</f>
        <v>0</v>
      </c>
      <c r="AO147" s="15">
        <f>IF(($C147&gt;='Speed and Load result'!$D$3)*AND(AO50&gt;='Speed and Load result'!$D$6),1,0)</f>
        <v>0</v>
      </c>
      <c r="AP147" s="15">
        <f>IF(($C147&gt;='Speed and Load result'!$D$3)*AND(AP50&gt;='Speed and Load result'!$D$6),1,0)</f>
        <v>0</v>
      </c>
      <c r="AQ147" s="15">
        <f>IF(($C147&gt;='Speed and Load result'!$D$3)*AND(AQ50&gt;='Speed and Load result'!$D$6),1,0)</f>
        <v>0</v>
      </c>
      <c r="AR147" s="15">
        <f>IF(($C147&gt;='Speed and Load result'!$D$3)*AND(AR50&gt;='Speed and Load result'!$D$6),1,0)</f>
        <v>0</v>
      </c>
      <c r="AS147" s="15">
        <f>IF(($C147&gt;='Speed and Load result'!$D$3)*AND(AS50&gt;='Speed and Load result'!$D$6),1,0)</f>
        <v>0</v>
      </c>
      <c r="AT147" s="15">
        <f>IF(($C147&gt;='Speed and Load result'!$D$3)*AND(AT50&gt;='Speed and Load result'!$D$6),1,0)</f>
        <v>0</v>
      </c>
      <c r="AU147" s="15">
        <f>IF(($C147&gt;='Speed and Load result'!$D$3)*AND(AU50&gt;='Speed and Load result'!$D$6),1,0)</f>
        <v>0</v>
      </c>
      <c r="AV147" s="15">
        <f>IF(($C147&gt;='Speed and Load result'!$D$3)*AND(AV50&gt;='Speed and Load result'!$D$6),1,0)</f>
        <v>0</v>
      </c>
      <c r="AW147" s="15">
        <f>IF(($C147&gt;='Speed and Load result'!$D$3)*AND(AW50&gt;='Speed and Load result'!$D$6),1,0)</f>
        <v>0</v>
      </c>
      <c r="AX147" s="15">
        <f>IF(($C147&gt;='Speed and Load result'!$D$3)*AND(AX50&gt;='Speed and Load result'!$D$6),1,0)</f>
        <v>1</v>
      </c>
      <c r="AY147" s="15">
        <f>IF(($C147&gt;='Speed and Load result'!$D$3)*AND(AY50&gt;='Speed and Load result'!$D$6),1,0)</f>
        <v>1</v>
      </c>
      <c r="AZ147" s="15">
        <f>IF(($C147&gt;='Speed and Load result'!$D$3)*AND(AZ50&gt;='Speed and Load result'!$D$6),1,0)</f>
        <v>1</v>
      </c>
      <c r="BA147" s="15">
        <f>IF(($C147&gt;='Speed and Load result'!$D$3)*AND(BA50&gt;='Speed and Load result'!$D$6),1,0)</f>
        <v>1</v>
      </c>
      <c r="BB147" s="15">
        <f>IF(($C147&gt;='Speed and Load result'!$D$3)*AND(BB50&gt;='Speed and Load result'!$D$6),1,0)</f>
        <v>0</v>
      </c>
      <c r="BC147" s="15">
        <f>IF(($C147&gt;='Speed and Load result'!$D$3)*AND(BC50&gt;='Speed and Load result'!$D$6),1,0)</f>
        <v>0</v>
      </c>
      <c r="BD147" s="15">
        <f>IF(($C147&gt;='Speed and Load result'!$D$3)*AND(BD50&gt;='Speed and Load result'!$D$6),1,0)</f>
        <v>0</v>
      </c>
      <c r="BE147" s="15">
        <f>IF(($C147&gt;='Speed and Load result'!$D$3)*AND(BE50&gt;='Speed and Load result'!$D$6),1,0)</f>
        <v>0</v>
      </c>
      <c r="BF147" s="15">
        <f>IF(($C147&gt;='Speed and Load result'!$D$3)*AND(BF50&gt;='Speed and Load result'!$D$6),1,0)</f>
        <v>0</v>
      </c>
      <c r="BG147" s="15">
        <f>IF(($C147&gt;='Speed and Load result'!$D$3)*AND(BG50&gt;='Speed and Load result'!$D$6),1,0)</f>
        <v>0</v>
      </c>
      <c r="BH147" s="15">
        <f>IF(($C147&gt;='Speed and Load result'!$D$3)*AND(BH50&gt;='Speed and Load result'!$D$6),1,0)</f>
        <v>1</v>
      </c>
      <c r="BI147" s="15">
        <f>IF(($C147&gt;='Speed and Load result'!$D$3)*AND(BI50&gt;='Speed and Load result'!$D$6),1,0)</f>
        <v>1</v>
      </c>
      <c r="BJ147" s="15">
        <f>IF(($C147&gt;='Speed and Load result'!$D$3)*AND(BJ50&gt;='Speed and Load result'!$D$6),1,0)</f>
        <v>1</v>
      </c>
      <c r="BK147" s="15">
        <f>IF(($C147&gt;='Speed and Load result'!$D$3)*AND(BK50&gt;='Speed and Load result'!$D$6),1,0)</f>
        <v>1</v>
      </c>
      <c r="BL147" s="15">
        <f>IF(($C147&gt;='Speed and Load result'!$D$3)*AND(BL50&gt;='Speed and Load result'!$D$6),1,0)</f>
        <v>0</v>
      </c>
      <c r="BM147" s="15">
        <f>IF(($C147&gt;='Speed and Load result'!$D$3)*AND(BM50&gt;='Speed and Load result'!$D$6),1,0)</f>
        <v>0</v>
      </c>
      <c r="BN147" s="15">
        <f>IF(($C147&gt;='Speed and Load result'!$D$3)*AND(BN50&gt;='Speed and Load result'!$D$6),1,0)</f>
        <v>0</v>
      </c>
      <c r="BO147" s="15">
        <f>IF(($C147&gt;='Speed and Load result'!$D$3)*AND(BO50&gt;='Speed and Load result'!$D$6),1,0)</f>
        <v>0</v>
      </c>
    </row>
    <row r="148" spans="2:67" hidden="1">
      <c r="B148" s="106"/>
      <c r="C148" s="15">
        <f t="shared" si="25"/>
        <v>610</v>
      </c>
      <c r="D148" s="9" t="s">
        <v>209</v>
      </c>
      <c r="E148" s="15">
        <f>IF(($C148&gt;='Speed and Load result'!$D$3)*AND(E51&gt;='Speed and Load result'!$D$6),1,0)</f>
        <v>0</v>
      </c>
      <c r="F148" s="15">
        <f>IF(($C148&gt;='Speed and Load result'!$D$3)*AND(F51&gt;='Speed and Load result'!$D$6),1,0)</f>
        <v>0</v>
      </c>
      <c r="G148" s="15">
        <f>IF(($C148&gt;='Speed and Load result'!$D$3)*AND(G51&gt;='Speed and Load result'!$D$6),1,0)</f>
        <v>0</v>
      </c>
      <c r="H148" s="15">
        <f>IF(($C148&gt;='Speed and Load result'!$D$3)*AND(H51&gt;='Speed and Load result'!$D$6),1,0)</f>
        <v>0</v>
      </c>
      <c r="I148" s="15">
        <f>IF(($C148&gt;='Speed and Load result'!$D$3)*AND(I51&gt;='Speed and Load result'!$D$6),1,0)</f>
        <v>0</v>
      </c>
      <c r="J148" s="15">
        <f>IF(($C148&gt;='Speed and Load result'!$D$3)*AND(J51&gt;='Speed and Load result'!$D$6),1,0)</f>
        <v>0</v>
      </c>
      <c r="K148" s="15">
        <f>IF(($C148&gt;='Speed and Load result'!$D$3)*AND(K51&gt;='Speed and Load result'!$D$6),1,0)</f>
        <v>0</v>
      </c>
      <c r="L148" s="15">
        <f>IF(($C148&gt;='Speed and Load result'!$D$3)*AND(L51&gt;='Speed and Load result'!$D$6),1,0)</f>
        <v>0</v>
      </c>
      <c r="M148" s="15">
        <f>IF(($C148&gt;='Speed and Load result'!$D$3)*AND(M51&gt;='Speed and Load result'!$D$6),1,0)</f>
        <v>0</v>
      </c>
      <c r="N148" s="15">
        <f>IF(($C148&gt;='Speed and Load result'!$D$3)*AND(N51&gt;='Speed and Load result'!$D$6),1,0)</f>
        <v>0</v>
      </c>
      <c r="O148" s="15">
        <f>IF(($C148&gt;='Speed and Load result'!$D$3)*AND(O51&gt;='Speed and Load result'!$D$6),1,0)</f>
        <v>0</v>
      </c>
      <c r="P148" s="15">
        <f>IF(($C148&gt;='Speed and Load result'!$D$3)*AND(P51&gt;='Speed and Load result'!$D$6),1,0)</f>
        <v>0</v>
      </c>
      <c r="Q148" s="15">
        <f>IF(($C148&gt;='Speed and Load result'!$D$3)*AND(Q51&gt;='Speed and Load result'!$D$6),1,0)</f>
        <v>0</v>
      </c>
      <c r="R148" s="15">
        <f>IF(($C148&gt;='Speed and Load result'!$D$3)*AND(R51&gt;='Speed and Load result'!$D$6),1,0)</f>
        <v>0</v>
      </c>
      <c r="S148" s="15">
        <f>IF(($C148&gt;='Speed and Load result'!$D$3)*AND(S51&gt;='Speed and Load result'!$D$6),1,0)</f>
        <v>0</v>
      </c>
      <c r="T148" s="15">
        <f>IF(($C148&gt;='Speed and Load result'!$D$3)*AND(T51&gt;='Speed and Load result'!$D$6),1,0)</f>
        <v>0</v>
      </c>
      <c r="U148" s="15">
        <f>IF(($C148&gt;='Speed and Load result'!$D$3)*AND(U51&gt;='Speed and Load result'!$D$6),1,0)</f>
        <v>0</v>
      </c>
      <c r="V148" s="15">
        <f>IF(($C148&gt;='Speed and Load result'!$D$3)*AND(V51&gt;='Speed and Load result'!$D$6),1,0)</f>
        <v>0</v>
      </c>
      <c r="W148" s="15">
        <f>IF(($C148&gt;='Speed and Load result'!$D$3)*AND(W51&gt;='Speed and Load result'!$D$6),1,0)</f>
        <v>1</v>
      </c>
      <c r="X148" s="15">
        <f>IF(($C148&gt;='Speed and Load result'!$D$3)*AND(X51&gt;='Speed and Load result'!$D$6),1,0)</f>
        <v>1</v>
      </c>
      <c r="Y148" s="15">
        <f>IF(($C148&gt;='Speed and Load result'!$D$3)*AND(Y51&gt;='Speed and Load result'!$D$6),1,0)</f>
        <v>0</v>
      </c>
      <c r="Z148" s="15">
        <f>IF(($C148&gt;='Speed and Load result'!$D$3)*AND(Z51&gt;='Speed and Load result'!$D$6),1,0)</f>
        <v>0</v>
      </c>
      <c r="AA148" s="15">
        <f>IF(($C148&gt;='Speed and Load result'!$D$3)*AND(AA51&gt;='Speed and Load result'!$D$6),1,0)</f>
        <v>0</v>
      </c>
      <c r="AB148" s="15">
        <f>IF(($C148&gt;='Speed and Load result'!$D$3)*AND(AB51&gt;='Speed and Load result'!$D$6),1,0)</f>
        <v>0</v>
      </c>
      <c r="AC148" s="15">
        <f>IF(($C148&gt;='Speed and Load result'!$D$3)*AND(AC51&gt;='Speed and Load result'!$D$6),1,0)</f>
        <v>0</v>
      </c>
      <c r="AD148" s="15">
        <f>IF(($C148&gt;='Speed and Load result'!$D$3)*AND(AD51&gt;='Speed and Load result'!$D$6),1,0)</f>
        <v>0</v>
      </c>
      <c r="AE148" s="15">
        <f>IF(($C148&gt;='Speed and Load result'!$D$3)*AND(AE51&gt;='Speed and Load result'!$D$6),1,0)</f>
        <v>0</v>
      </c>
      <c r="AF148" s="15">
        <f>IF(($C148&gt;='Speed and Load result'!$D$3)*AND(AF51&gt;='Speed and Load result'!$D$6),1,0)</f>
        <v>0</v>
      </c>
      <c r="AG148" s="15">
        <f>IF(($C148&gt;='Speed and Load result'!$D$3)*AND(AG51&gt;='Speed and Load result'!$D$6),1,0)</f>
        <v>0</v>
      </c>
      <c r="AH148" s="15">
        <f>IF(($C148&gt;='Speed and Load result'!$D$3)*AND(AH51&gt;='Speed and Load result'!$D$6),1,0)</f>
        <v>0</v>
      </c>
      <c r="AI148" s="15">
        <f>IF(($C148&gt;='Speed and Load result'!$D$3)*AND(AI51&gt;='Speed and Load result'!$D$6),1,0)</f>
        <v>0</v>
      </c>
      <c r="AJ148" s="15">
        <f>IF(($C148&gt;='Speed and Load result'!$D$3)*AND(AJ51&gt;='Speed and Load result'!$D$6),1,0)</f>
        <v>0</v>
      </c>
      <c r="AK148" s="15">
        <f>IF(($C148&gt;='Speed and Load result'!$D$3)*AND(AK51&gt;='Speed and Load result'!$D$6),1,0)</f>
        <v>0</v>
      </c>
      <c r="AL148" s="15">
        <f>IF(($C148&gt;='Speed and Load result'!$D$3)*AND(AL51&gt;='Speed and Load result'!$D$6),1,0)</f>
        <v>0</v>
      </c>
      <c r="AM148" s="15">
        <f>IF(($C148&gt;='Speed and Load result'!$D$3)*AND(AM51&gt;='Speed and Load result'!$D$6),1,0)</f>
        <v>0</v>
      </c>
      <c r="AN148" s="15">
        <f>IF(($C148&gt;='Speed and Load result'!$D$3)*AND(AN51&gt;='Speed and Load result'!$D$6),1,0)</f>
        <v>0</v>
      </c>
      <c r="AO148" s="15">
        <f>IF(($C148&gt;='Speed and Load result'!$D$3)*AND(AO51&gt;='Speed and Load result'!$D$6),1,0)</f>
        <v>0</v>
      </c>
      <c r="AP148" s="15">
        <f>IF(($C148&gt;='Speed and Load result'!$D$3)*AND(AP51&gt;='Speed and Load result'!$D$6),1,0)</f>
        <v>0</v>
      </c>
      <c r="AQ148" s="15">
        <f>IF(($C148&gt;='Speed and Load result'!$D$3)*AND(AQ51&gt;='Speed and Load result'!$D$6),1,0)</f>
        <v>0</v>
      </c>
      <c r="AR148" s="15">
        <f>IF(($C148&gt;='Speed and Load result'!$D$3)*AND(AR51&gt;='Speed and Load result'!$D$6),1,0)</f>
        <v>0</v>
      </c>
      <c r="AS148" s="15">
        <f>IF(($C148&gt;='Speed and Load result'!$D$3)*AND(AS51&gt;='Speed and Load result'!$D$6),1,0)</f>
        <v>0</v>
      </c>
      <c r="AT148" s="15">
        <f>IF(($C148&gt;='Speed and Load result'!$D$3)*AND(AT51&gt;='Speed and Load result'!$D$6),1,0)</f>
        <v>0</v>
      </c>
      <c r="AU148" s="15">
        <f>IF(($C148&gt;='Speed and Load result'!$D$3)*AND(AU51&gt;='Speed and Load result'!$D$6),1,0)</f>
        <v>0</v>
      </c>
      <c r="AV148" s="15">
        <f>IF(($C148&gt;='Speed and Load result'!$D$3)*AND(AV51&gt;='Speed and Load result'!$D$6),1,0)</f>
        <v>0</v>
      </c>
      <c r="AW148" s="15">
        <f>IF(($C148&gt;='Speed and Load result'!$D$3)*AND(AW51&gt;='Speed and Load result'!$D$6),1,0)</f>
        <v>0</v>
      </c>
      <c r="AX148" s="15">
        <f>IF(($C148&gt;='Speed and Load result'!$D$3)*AND(AX51&gt;='Speed and Load result'!$D$6),1,0)</f>
        <v>0</v>
      </c>
      <c r="AY148" s="15">
        <f>IF(($C148&gt;='Speed and Load result'!$D$3)*AND(AY51&gt;='Speed and Load result'!$D$6),1,0)</f>
        <v>0</v>
      </c>
      <c r="AZ148" s="15">
        <f>IF(($C148&gt;='Speed and Load result'!$D$3)*AND(AZ51&gt;='Speed and Load result'!$D$6),1,0)</f>
        <v>0</v>
      </c>
      <c r="BA148" s="15">
        <f>IF(($C148&gt;='Speed and Load result'!$D$3)*AND(BA51&gt;='Speed and Load result'!$D$6),1,0)</f>
        <v>0</v>
      </c>
      <c r="BB148" s="15">
        <f>IF(($C148&gt;='Speed and Load result'!$D$3)*AND(BB51&gt;='Speed and Load result'!$D$6),1,0)</f>
        <v>0</v>
      </c>
      <c r="BC148" s="15">
        <f>IF(($C148&gt;='Speed and Load result'!$D$3)*AND(BC51&gt;='Speed and Load result'!$D$6),1,0)</f>
        <v>0</v>
      </c>
      <c r="BD148" s="15">
        <f>IF(($C148&gt;='Speed and Load result'!$D$3)*AND(BD51&gt;='Speed and Load result'!$D$6),1,0)</f>
        <v>0</v>
      </c>
      <c r="BE148" s="15">
        <f>IF(($C148&gt;='Speed and Load result'!$D$3)*AND(BE51&gt;='Speed and Load result'!$D$6),1,0)</f>
        <v>0</v>
      </c>
      <c r="BF148" s="15">
        <f>IF(($C148&gt;='Speed and Load result'!$D$3)*AND(BF51&gt;='Speed and Load result'!$D$6),1,0)</f>
        <v>0</v>
      </c>
      <c r="BG148" s="15">
        <f>IF(($C148&gt;='Speed and Load result'!$D$3)*AND(BG51&gt;='Speed and Load result'!$D$6),1,0)</f>
        <v>0</v>
      </c>
      <c r="BH148" s="15">
        <f>IF(($C148&gt;='Speed and Load result'!$D$3)*AND(BH51&gt;='Speed and Load result'!$D$6),1,0)</f>
        <v>0</v>
      </c>
      <c r="BI148" s="15">
        <f>IF(($C148&gt;='Speed and Load result'!$D$3)*AND(BI51&gt;='Speed and Load result'!$D$6),1,0)</f>
        <v>0</v>
      </c>
      <c r="BJ148" s="15">
        <f>IF(($C148&gt;='Speed and Load result'!$D$3)*AND(BJ51&gt;='Speed and Load result'!$D$6),1,0)</f>
        <v>0</v>
      </c>
      <c r="BK148" s="15">
        <f>IF(($C148&gt;='Speed and Load result'!$D$3)*AND(BK51&gt;='Speed and Load result'!$D$6),1,0)</f>
        <v>0</v>
      </c>
      <c r="BL148" s="15">
        <f>IF(($C148&gt;='Speed and Load result'!$D$3)*AND(BL51&gt;='Speed and Load result'!$D$6),1,0)</f>
        <v>0</v>
      </c>
      <c r="BM148" s="15">
        <f>IF(($C148&gt;='Speed and Load result'!$D$3)*AND(BM51&gt;='Speed and Load result'!$D$6),1,0)</f>
        <v>0</v>
      </c>
      <c r="BN148" s="15">
        <f>IF(($C148&gt;='Speed and Load result'!$D$3)*AND(BN51&gt;='Speed and Load result'!$D$6),1,0)</f>
        <v>0</v>
      </c>
      <c r="BO148" s="15">
        <f>IF(($C148&gt;='Speed and Load result'!$D$3)*AND(BO51&gt;='Speed and Load result'!$D$6),1,0)</f>
        <v>0</v>
      </c>
    </row>
    <row r="149" spans="2:67" hidden="1">
      <c r="B149" s="106"/>
      <c r="C149" s="15">
        <f t="shared" si="25"/>
        <v>650</v>
      </c>
      <c r="D149" s="9" t="s">
        <v>209</v>
      </c>
      <c r="E149" s="15">
        <f>IF(($C149&gt;='Speed and Load result'!$D$3)*AND(E52&gt;='Speed and Load result'!$D$6),1,0)</f>
        <v>0</v>
      </c>
      <c r="F149" s="15">
        <f>IF(($C149&gt;='Speed and Load result'!$D$3)*AND(F52&gt;='Speed and Load result'!$D$6),1,0)</f>
        <v>0</v>
      </c>
      <c r="G149" s="15">
        <f>IF(($C149&gt;='Speed and Load result'!$D$3)*AND(G52&gt;='Speed and Load result'!$D$6),1,0)</f>
        <v>0</v>
      </c>
      <c r="H149" s="15">
        <f>IF(($C149&gt;='Speed and Load result'!$D$3)*AND(H52&gt;='Speed and Load result'!$D$6),1,0)</f>
        <v>0</v>
      </c>
      <c r="I149" s="15">
        <f>IF(($C149&gt;='Speed and Load result'!$D$3)*AND(I52&gt;='Speed and Load result'!$D$6),1,0)</f>
        <v>0</v>
      </c>
      <c r="J149" s="15">
        <f>IF(($C149&gt;='Speed and Load result'!$D$3)*AND(J52&gt;='Speed and Load result'!$D$6),1,0)</f>
        <v>0</v>
      </c>
      <c r="K149" s="15">
        <f>IF(($C149&gt;='Speed and Load result'!$D$3)*AND(K52&gt;='Speed and Load result'!$D$6),1,0)</f>
        <v>0</v>
      </c>
      <c r="L149" s="15">
        <f>IF(($C149&gt;='Speed and Load result'!$D$3)*AND(L52&gt;='Speed and Load result'!$D$6),1,0)</f>
        <v>0</v>
      </c>
      <c r="M149" s="15">
        <f>IF(($C149&gt;='Speed and Load result'!$D$3)*AND(M52&gt;='Speed and Load result'!$D$6),1,0)</f>
        <v>0</v>
      </c>
      <c r="N149" s="15">
        <f>IF(($C149&gt;='Speed and Load result'!$D$3)*AND(N52&gt;='Speed and Load result'!$D$6),1,0)</f>
        <v>0</v>
      </c>
      <c r="O149" s="15">
        <f>IF(($C149&gt;='Speed and Load result'!$D$3)*AND(O52&gt;='Speed and Load result'!$D$6),1,0)</f>
        <v>0</v>
      </c>
      <c r="P149" s="15">
        <f>IF(($C149&gt;='Speed and Load result'!$D$3)*AND(P52&gt;='Speed and Load result'!$D$6),1,0)</f>
        <v>0</v>
      </c>
      <c r="Q149" s="15">
        <f>IF(($C149&gt;='Speed and Load result'!$D$3)*AND(Q52&gt;='Speed and Load result'!$D$6),1,0)</f>
        <v>0</v>
      </c>
      <c r="R149" s="15">
        <f>IF(($C149&gt;='Speed and Load result'!$D$3)*AND(R52&gt;='Speed and Load result'!$D$6),1,0)</f>
        <v>0</v>
      </c>
      <c r="S149" s="15">
        <f>IF(($C149&gt;='Speed and Load result'!$D$3)*AND(S52&gt;='Speed and Load result'!$D$6),1,0)</f>
        <v>0</v>
      </c>
      <c r="T149" s="15">
        <f>IF(($C149&gt;='Speed and Load result'!$D$3)*AND(T52&gt;='Speed and Load result'!$D$6),1,0)</f>
        <v>0</v>
      </c>
      <c r="U149" s="15">
        <f>IF(($C149&gt;='Speed and Load result'!$D$3)*AND(U52&gt;='Speed and Load result'!$D$6),1,0)</f>
        <v>0</v>
      </c>
      <c r="V149" s="15">
        <f>IF(($C149&gt;='Speed and Load result'!$D$3)*AND(V52&gt;='Speed and Load result'!$D$6),1,0)</f>
        <v>0</v>
      </c>
      <c r="W149" s="15">
        <f>IF(($C149&gt;='Speed and Load result'!$D$3)*AND(W52&gt;='Speed and Load result'!$D$6),1,0)</f>
        <v>0</v>
      </c>
      <c r="X149" s="15">
        <f>IF(($C149&gt;='Speed and Load result'!$D$3)*AND(X52&gt;='Speed and Load result'!$D$6),1,0)</f>
        <v>0</v>
      </c>
      <c r="Y149" s="15">
        <f>IF(($C149&gt;='Speed and Load result'!$D$3)*AND(Y52&gt;='Speed and Load result'!$D$6),1,0)</f>
        <v>0</v>
      </c>
      <c r="Z149" s="15">
        <f>IF(($C149&gt;='Speed and Load result'!$D$3)*AND(Z52&gt;='Speed and Load result'!$D$6),1,0)</f>
        <v>0</v>
      </c>
      <c r="AA149" s="15">
        <f>IF(($C149&gt;='Speed and Load result'!$D$3)*AND(AA52&gt;='Speed and Load result'!$D$6),1,0)</f>
        <v>0</v>
      </c>
      <c r="AB149" s="15">
        <f>IF(($C149&gt;='Speed and Load result'!$D$3)*AND(AB52&gt;='Speed and Load result'!$D$6),1,0)</f>
        <v>0</v>
      </c>
      <c r="AC149" s="15">
        <f>IF(($C149&gt;='Speed and Load result'!$D$3)*AND(AC52&gt;='Speed and Load result'!$D$6),1,0)</f>
        <v>0</v>
      </c>
      <c r="AD149" s="15">
        <f>IF(($C149&gt;='Speed and Load result'!$D$3)*AND(AD52&gt;='Speed and Load result'!$D$6),1,0)</f>
        <v>0</v>
      </c>
      <c r="AE149" s="15">
        <f>IF(($C149&gt;='Speed and Load result'!$D$3)*AND(AE52&gt;='Speed and Load result'!$D$6),1,0)</f>
        <v>0</v>
      </c>
      <c r="AF149" s="15">
        <f>IF(($C149&gt;='Speed and Load result'!$D$3)*AND(AF52&gt;='Speed and Load result'!$D$6),1,0)</f>
        <v>0</v>
      </c>
      <c r="AG149" s="15">
        <f>IF(($C149&gt;='Speed and Load result'!$D$3)*AND(AG52&gt;='Speed and Load result'!$D$6),1,0)</f>
        <v>0</v>
      </c>
      <c r="AH149" s="15">
        <f>IF(($C149&gt;='Speed and Load result'!$D$3)*AND(AH52&gt;='Speed and Load result'!$D$6),1,0)</f>
        <v>0</v>
      </c>
      <c r="AI149" s="15">
        <f>IF(($C149&gt;='Speed and Load result'!$D$3)*AND(AI52&gt;='Speed and Load result'!$D$6),1,0)</f>
        <v>0</v>
      </c>
      <c r="AJ149" s="15">
        <f>IF(($C149&gt;='Speed and Load result'!$D$3)*AND(AJ52&gt;='Speed and Load result'!$D$6),1,0)</f>
        <v>0</v>
      </c>
      <c r="AK149" s="15">
        <f>IF(($C149&gt;='Speed and Load result'!$D$3)*AND(AK52&gt;='Speed and Load result'!$D$6),1,0)</f>
        <v>0</v>
      </c>
      <c r="AL149" s="15">
        <f>IF(($C149&gt;='Speed and Load result'!$D$3)*AND(AL52&gt;='Speed and Load result'!$D$6),1,0)</f>
        <v>0</v>
      </c>
      <c r="AM149" s="15">
        <f>IF(($C149&gt;='Speed and Load result'!$D$3)*AND(AM52&gt;='Speed and Load result'!$D$6),1,0)</f>
        <v>0</v>
      </c>
      <c r="AN149" s="15">
        <f>IF(($C149&gt;='Speed and Load result'!$D$3)*AND(AN52&gt;='Speed and Load result'!$D$6),1,0)</f>
        <v>0</v>
      </c>
      <c r="AO149" s="15">
        <f>IF(($C149&gt;='Speed and Load result'!$D$3)*AND(AO52&gt;='Speed and Load result'!$D$6),1,0)</f>
        <v>0</v>
      </c>
      <c r="AP149" s="15">
        <f>IF(($C149&gt;='Speed and Load result'!$D$3)*AND(AP52&gt;='Speed and Load result'!$D$6),1,0)</f>
        <v>0</v>
      </c>
      <c r="AQ149" s="15">
        <f>IF(($C149&gt;='Speed and Load result'!$D$3)*AND(AQ52&gt;='Speed and Load result'!$D$6),1,0)</f>
        <v>0</v>
      </c>
      <c r="AR149" s="15">
        <f>IF(($C149&gt;='Speed and Load result'!$D$3)*AND(AR52&gt;='Speed and Load result'!$D$6),1,0)</f>
        <v>0</v>
      </c>
      <c r="AS149" s="15">
        <f>IF(($C149&gt;='Speed and Load result'!$D$3)*AND(AS52&gt;='Speed and Load result'!$D$6),1,0)</f>
        <v>0</v>
      </c>
      <c r="AT149" s="15">
        <f>IF(($C149&gt;='Speed and Load result'!$D$3)*AND(AT52&gt;='Speed and Load result'!$D$6),1,0)</f>
        <v>0</v>
      </c>
      <c r="AU149" s="15">
        <f>IF(($C149&gt;='Speed and Load result'!$D$3)*AND(AU52&gt;='Speed and Load result'!$D$6),1,0)</f>
        <v>0</v>
      </c>
      <c r="AV149" s="15">
        <f>IF(($C149&gt;='Speed and Load result'!$D$3)*AND(AV52&gt;='Speed and Load result'!$D$6),1,0)</f>
        <v>0</v>
      </c>
      <c r="AW149" s="15">
        <f>IF(($C149&gt;='Speed and Load result'!$D$3)*AND(AW52&gt;='Speed and Load result'!$D$6),1,0)</f>
        <v>0</v>
      </c>
      <c r="AX149" s="15">
        <f>IF(($C149&gt;='Speed and Load result'!$D$3)*AND(AX52&gt;='Speed and Load result'!$D$6),1,0)</f>
        <v>0</v>
      </c>
      <c r="AY149" s="15">
        <f>IF(($C149&gt;='Speed and Load result'!$D$3)*AND(AY52&gt;='Speed and Load result'!$D$6),1,0)</f>
        <v>0</v>
      </c>
      <c r="AZ149" s="15">
        <f>IF(($C149&gt;='Speed and Load result'!$D$3)*AND(AZ52&gt;='Speed and Load result'!$D$6),1,0)</f>
        <v>0</v>
      </c>
      <c r="BA149" s="15">
        <f>IF(($C149&gt;='Speed and Load result'!$D$3)*AND(BA52&gt;='Speed and Load result'!$D$6),1,0)</f>
        <v>0</v>
      </c>
      <c r="BB149" s="15">
        <f>IF(($C149&gt;='Speed and Load result'!$D$3)*AND(BB52&gt;='Speed and Load result'!$D$6),1,0)</f>
        <v>0</v>
      </c>
      <c r="BC149" s="15">
        <f>IF(($C149&gt;='Speed and Load result'!$D$3)*AND(BC52&gt;='Speed and Load result'!$D$6),1,0)</f>
        <v>0</v>
      </c>
      <c r="BD149" s="15">
        <f>IF(($C149&gt;='Speed and Load result'!$D$3)*AND(BD52&gt;='Speed and Load result'!$D$6),1,0)</f>
        <v>1</v>
      </c>
      <c r="BE149" s="15">
        <f>IF(($C149&gt;='Speed and Load result'!$D$3)*AND(BE52&gt;='Speed and Load result'!$D$6),1,0)</f>
        <v>1</v>
      </c>
      <c r="BF149" s="15">
        <f>IF(($C149&gt;='Speed and Load result'!$D$3)*AND(BF52&gt;='Speed and Load result'!$D$6),1,0)</f>
        <v>1</v>
      </c>
      <c r="BG149" s="15">
        <f>IF(($C149&gt;='Speed and Load result'!$D$3)*AND(BG52&gt;='Speed and Load result'!$D$6),1,0)</f>
        <v>1</v>
      </c>
      <c r="BH149" s="15">
        <f>IF(($C149&gt;='Speed and Load result'!$D$3)*AND(BH52&gt;='Speed and Load result'!$D$6),1,0)</f>
        <v>0</v>
      </c>
      <c r="BI149" s="15">
        <f>IF(($C149&gt;='Speed and Load result'!$D$3)*AND(BI52&gt;='Speed and Load result'!$D$6),1,0)</f>
        <v>0</v>
      </c>
      <c r="BJ149" s="15">
        <f>IF(($C149&gt;='Speed and Load result'!$D$3)*AND(BJ52&gt;='Speed and Load result'!$D$6),1,0)</f>
        <v>0</v>
      </c>
      <c r="BK149" s="15">
        <f>IF(($C149&gt;='Speed and Load result'!$D$3)*AND(BK52&gt;='Speed and Load result'!$D$6),1,0)</f>
        <v>0</v>
      </c>
      <c r="BL149" s="15">
        <f>IF(($C149&gt;='Speed and Load result'!$D$3)*AND(BL52&gt;='Speed and Load result'!$D$6),1,0)</f>
        <v>1</v>
      </c>
      <c r="BM149" s="15">
        <f>IF(($C149&gt;='Speed and Load result'!$D$3)*AND(BM52&gt;='Speed and Load result'!$D$6),1,0)</f>
        <v>1</v>
      </c>
      <c r="BN149" s="15">
        <f>IF(($C149&gt;='Speed and Load result'!$D$3)*AND(BN52&gt;='Speed and Load result'!$D$6),1,0)</f>
        <v>1</v>
      </c>
      <c r="BO149" s="15">
        <f>IF(($C149&gt;='Speed and Load result'!$D$3)*AND(BO52&gt;='Speed and Load result'!$D$6),1,0)</f>
        <v>1</v>
      </c>
    </row>
    <row r="150" spans="2:67" hidden="1">
      <c r="B150" s="106"/>
      <c r="C150" s="15">
        <f t="shared" si="25"/>
        <v>670</v>
      </c>
      <c r="D150" s="9" t="s">
        <v>209</v>
      </c>
      <c r="E150" s="15">
        <f>IF(($C150&gt;='Speed and Load result'!$D$3)*AND(E53&gt;='Speed and Load result'!$D$6),1,0)</f>
        <v>0</v>
      </c>
      <c r="F150" s="15">
        <f>IF(($C150&gt;='Speed and Load result'!$D$3)*AND(F53&gt;='Speed and Load result'!$D$6),1,0)</f>
        <v>0</v>
      </c>
      <c r="G150" s="15">
        <f>IF(($C150&gt;='Speed and Load result'!$D$3)*AND(G53&gt;='Speed and Load result'!$D$6),1,0)</f>
        <v>0</v>
      </c>
      <c r="H150" s="15">
        <f>IF(($C150&gt;='Speed and Load result'!$D$3)*AND(H53&gt;='Speed and Load result'!$D$6),1,0)</f>
        <v>0</v>
      </c>
      <c r="I150" s="15">
        <f>IF(($C150&gt;='Speed and Load result'!$D$3)*AND(I53&gt;='Speed and Load result'!$D$6),1,0)</f>
        <v>0</v>
      </c>
      <c r="J150" s="15">
        <f>IF(($C150&gt;='Speed and Load result'!$D$3)*AND(J53&gt;='Speed and Load result'!$D$6),1,0)</f>
        <v>0</v>
      </c>
      <c r="K150" s="15">
        <f>IF(($C150&gt;='Speed and Load result'!$D$3)*AND(K53&gt;='Speed and Load result'!$D$6),1,0)</f>
        <v>0</v>
      </c>
      <c r="L150" s="15">
        <f>IF(($C150&gt;='Speed and Load result'!$D$3)*AND(L53&gt;='Speed and Load result'!$D$6),1,0)</f>
        <v>0</v>
      </c>
      <c r="M150" s="15">
        <f>IF(($C150&gt;='Speed and Load result'!$D$3)*AND(M53&gt;='Speed and Load result'!$D$6),1,0)</f>
        <v>0</v>
      </c>
      <c r="N150" s="15">
        <f>IF(($C150&gt;='Speed and Load result'!$D$3)*AND(N53&gt;='Speed and Load result'!$D$6),1,0)</f>
        <v>0</v>
      </c>
      <c r="O150" s="15">
        <f>IF(($C150&gt;='Speed and Load result'!$D$3)*AND(O53&gt;='Speed and Load result'!$D$6),1,0)</f>
        <v>0</v>
      </c>
      <c r="P150" s="15">
        <f>IF(($C150&gt;='Speed and Load result'!$D$3)*AND(P53&gt;='Speed and Load result'!$D$6),1,0)</f>
        <v>0</v>
      </c>
      <c r="Q150" s="15">
        <f>IF(($C150&gt;='Speed and Load result'!$D$3)*AND(Q53&gt;='Speed and Load result'!$D$6),1,0)</f>
        <v>0</v>
      </c>
      <c r="R150" s="15">
        <f>IF(($C150&gt;='Speed and Load result'!$D$3)*AND(R53&gt;='Speed and Load result'!$D$6),1,0)</f>
        <v>0</v>
      </c>
      <c r="S150" s="15">
        <f>IF(($C150&gt;='Speed and Load result'!$D$3)*AND(S53&gt;='Speed and Load result'!$D$6),1,0)</f>
        <v>0</v>
      </c>
      <c r="T150" s="15">
        <f>IF(($C150&gt;='Speed and Load result'!$D$3)*AND(T53&gt;='Speed and Load result'!$D$6),1,0)</f>
        <v>0</v>
      </c>
      <c r="U150" s="15">
        <f>IF(($C150&gt;='Speed and Load result'!$D$3)*AND(U53&gt;='Speed and Load result'!$D$6),1,0)</f>
        <v>0</v>
      </c>
      <c r="V150" s="15">
        <f>IF(($C150&gt;='Speed and Load result'!$D$3)*AND(V53&gt;='Speed and Load result'!$D$6),1,0)</f>
        <v>0</v>
      </c>
      <c r="W150" s="15">
        <f>IF(($C150&gt;='Speed and Load result'!$D$3)*AND(W53&gt;='Speed and Load result'!$D$6),1,0)</f>
        <v>0</v>
      </c>
      <c r="X150" s="15">
        <f>IF(($C150&gt;='Speed and Load result'!$D$3)*AND(X53&gt;='Speed and Load result'!$D$6),1,0)</f>
        <v>0</v>
      </c>
      <c r="Y150" s="15">
        <f>IF(($C150&gt;='Speed and Load result'!$D$3)*AND(Y53&gt;='Speed and Load result'!$D$6),1,0)</f>
        <v>0</v>
      </c>
      <c r="Z150" s="15">
        <f>IF(($C150&gt;='Speed and Load result'!$D$3)*AND(Z53&gt;='Speed and Load result'!$D$6),1,0)</f>
        <v>0</v>
      </c>
      <c r="AA150" s="15">
        <f>IF(($C150&gt;='Speed and Load result'!$D$3)*AND(AA53&gt;='Speed and Load result'!$D$6),1,0)</f>
        <v>0</v>
      </c>
      <c r="AB150" s="15">
        <f>IF(($C150&gt;='Speed and Load result'!$D$3)*AND(AB53&gt;='Speed and Load result'!$D$6),1,0)</f>
        <v>0</v>
      </c>
      <c r="AC150" s="15">
        <f>IF(($C150&gt;='Speed and Load result'!$D$3)*AND(AC53&gt;='Speed and Load result'!$D$6),1,0)</f>
        <v>0</v>
      </c>
      <c r="AD150" s="15">
        <f>IF(($C150&gt;='Speed and Load result'!$D$3)*AND(AD53&gt;='Speed and Load result'!$D$6),1,0)</f>
        <v>0</v>
      </c>
      <c r="AE150" s="15">
        <f>IF(($C150&gt;='Speed and Load result'!$D$3)*AND(AE53&gt;='Speed and Load result'!$D$6),1,0)</f>
        <v>0</v>
      </c>
      <c r="AF150" s="15">
        <f>IF(($C150&gt;='Speed and Load result'!$D$3)*AND(AF53&gt;='Speed and Load result'!$D$6),1,0)</f>
        <v>0</v>
      </c>
      <c r="AG150" s="15">
        <f>IF(($C150&gt;='Speed and Load result'!$D$3)*AND(AG53&gt;='Speed and Load result'!$D$6),1,0)</f>
        <v>0</v>
      </c>
      <c r="AH150" s="15">
        <f>IF(($C150&gt;='Speed and Load result'!$D$3)*AND(AH53&gt;='Speed and Load result'!$D$6),1,0)</f>
        <v>1</v>
      </c>
      <c r="AI150" s="15">
        <f>IF(($C150&gt;='Speed and Load result'!$D$3)*AND(AI53&gt;='Speed and Load result'!$D$6),1,0)</f>
        <v>1</v>
      </c>
      <c r="AJ150" s="15">
        <f>IF(($C150&gt;='Speed and Load result'!$D$3)*AND(AJ53&gt;='Speed and Load result'!$D$6),1,0)</f>
        <v>0</v>
      </c>
      <c r="AK150" s="15">
        <f>IF(($C150&gt;='Speed and Load result'!$D$3)*AND(AK53&gt;='Speed and Load result'!$D$6),1,0)</f>
        <v>0</v>
      </c>
      <c r="AL150" s="15">
        <f>IF(($C150&gt;='Speed and Load result'!$D$3)*AND(AL53&gt;='Speed and Load result'!$D$6),1,0)</f>
        <v>0</v>
      </c>
      <c r="AM150" s="15">
        <f>IF(($C150&gt;='Speed and Load result'!$D$3)*AND(AM53&gt;='Speed and Load result'!$D$6),1,0)</f>
        <v>0</v>
      </c>
      <c r="AN150" s="15">
        <f>IF(($C150&gt;='Speed and Load result'!$D$3)*AND(AN53&gt;='Speed and Load result'!$D$6),1,0)</f>
        <v>0</v>
      </c>
      <c r="AO150" s="15">
        <f>IF(($C150&gt;='Speed and Load result'!$D$3)*AND(AO53&gt;='Speed and Load result'!$D$6),1,0)</f>
        <v>0</v>
      </c>
      <c r="AP150" s="15">
        <f>IF(($C150&gt;='Speed and Load result'!$D$3)*AND(AP53&gt;='Speed and Load result'!$D$6),1,0)</f>
        <v>0</v>
      </c>
      <c r="AQ150" s="15">
        <f>IF(($C150&gt;='Speed and Load result'!$D$3)*AND(AQ53&gt;='Speed and Load result'!$D$6),1,0)</f>
        <v>0</v>
      </c>
      <c r="AR150" s="15">
        <f>IF(($C150&gt;='Speed and Load result'!$D$3)*AND(AR53&gt;='Speed and Load result'!$D$6),1,0)</f>
        <v>0</v>
      </c>
      <c r="AS150" s="15">
        <f>IF(($C150&gt;='Speed and Load result'!$D$3)*AND(AS53&gt;='Speed and Load result'!$D$6),1,0)</f>
        <v>0</v>
      </c>
      <c r="AT150" s="15">
        <f>IF(($C150&gt;='Speed and Load result'!$D$3)*AND(AT53&gt;='Speed and Load result'!$D$6),1,0)</f>
        <v>0</v>
      </c>
      <c r="AU150" s="15">
        <f>IF(($C150&gt;='Speed and Load result'!$D$3)*AND(AU53&gt;='Speed and Load result'!$D$6),1,0)</f>
        <v>0</v>
      </c>
      <c r="AV150" s="15">
        <f>IF(($C150&gt;='Speed and Load result'!$D$3)*AND(AV53&gt;='Speed and Load result'!$D$6),1,0)</f>
        <v>0</v>
      </c>
      <c r="AW150" s="15">
        <f>IF(($C150&gt;='Speed and Load result'!$D$3)*AND(AW53&gt;='Speed and Load result'!$D$6),1,0)</f>
        <v>0</v>
      </c>
      <c r="AX150" s="15">
        <f>IF(($C150&gt;='Speed and Load result'!$D$3)*AND(AX53&gt;='Speed and Load result'!$D$6),1,0)</f>
        <v>0</v>
      </c>
      <c r="AY150" s="15">
        <f>IF(($C150&gt;='Speed and Load result'!$D$3)*AND(AY53&gt;='Speed and Load result'!$D$6),1,0)</f>
        <v>0</v>
      </c>
      <c r="AZ150" s="15">
        <f>IF(($C150&gt;='Speed and Load result'!$D$3)*AND(AZ53&gt;='Speed and Load result'!$D$6),1,0)</f>
        <v>0</v>
      </c>
      <c r="BA150" s="15">
        <f>IF(($C150&gt;='Speed and Load result'!$D$3)*AND(BA53&gt;='Speed and Load result'!$D$6),1,0)</f>
        <v>0</v>
      </c>
      <c r="BB150" s="15">
        <f>IF(($C150&gt;='Speed and Load result'!$D$3)*AND(BB53&gt;='Speed and Load result'!$D$6),1,0)</f>
        <v>0</v>
      </c>
      <c r="BC150" s="15">
        <f>IF(($C150&gt;='Speed and Load result'!$D$3)*AND(BC53&gt;='Speed and Load result'!$D$6),1,0)</f>
        <v>0</v>
      </c>
      <c r="BD150" s="15">
        <f>IF(($C150&gt;='Speed and Load result'!$D$3)*AND(BD53&gt;='Speed and Load result'!$D$6),1,0)</f>
        <v>0</v>
      </c>
      <c r="BE150" s="15">
        <f>IF(($C150&gt;='Speed and Load result'!$D$3)*AND(BE53&gt;='Speed and Load result'!$D$6),1,0)</f>
        <v>0</v>
      </c>
      <c r="BF150" s="15">
        <f>IF(($C150&gt;='Speed and Load result'!$D$3)*AND(BF53&gt;='Speed and Load result'!$D$6),1,0)</f>
        <v>0</v>
      </c>
      <c r="BG150" s="15">
        <f>IF(($C150&gt;='Speed and Load result'!$D$3)*AND(BG53&gt;='Speed and Load result'!$D$6),1,0)</f>
        <v>0</v>
      </c>
      <c r="BH150" s="15">
        <f>IF(($C150&gt;='Speed and Load result'!$D$3)*AND(BH53&gt;='Speed and Load result'!$D$6),1,0)</f>
        <v>0</v>
      </c>
      <c r="BI150" s="15">
        <f>IF(($C150&gt;='Speed and Load result'!$D$3)*AND(BI53&gt;='Speed and Load result'!$D$6),1,0)</f>
        <v>0</v>
      </c>
      <c r="BJ150" s="15">
        <f>IF(($C150&gt;='Speed and Load result'!$D$3)*AND(BJ53&gt;='Speed and Load result'!$D$6),1,0)</f>
        <v>0</v>
      </c>
      <c r="BK150" s="15">
        <f>IF(($C150&gt;='Speed and Load result'!$D$3)*AND(BK53&gt;='Speed and Load result'!$D$6),1,0)</f>
        <v>0</v>
      </c>
      <c r="BL150" s="15">
        <f>IF(($C150&gt;='Speed and Load result'!$D$3)*AND(BL53&gt;='Speed and Load result'!$D$6),1,0)</f>
        <v>0</v>
      </c>
      <c r="BM150" s="15">
        <f>IF(($C150&gt;='Speed and Load result'!$D$3)*AND(BM53&gt;='Speed and Load result'!$D$6),1,0)</f>
        <v>0</v>
      </c>
      <c r="BN150" s="15">
        <f>IF(($C150&gt;='Speed and Load result'!$D$3)*AND(BN53&gt;='Speed and Load result'!$D$6),1,0)</f>
        <v>0</v>
      </c>
      <c r="BO150" s="15">
        <f>IF(($C150&gt;='Speed and Load result'!$D$3)*AND(BO53&gt;='Speed and Load result'!$D$6),1,0)</f>
        <v>0</v>
      </c>
    </row>
    <row r="151" spans="2:67" hidden="1">
      <c r="B151" s="106"/>
      <c r="C151" s="15">
        <f t="shared" si="25"/>
        <v>680</v>
      </c>
      <c r="D151" s="9" t="s">
        <v>209</v>
      </c>
      <c r="E151" s="15">
        <f>IF(($C151&gt;='Speed and Load result'!$D$3)*AND(E54&gt;='Speed and Load result'!$D$6),1,0)</f>
        <v>0</v>
      </c>
      <c r="F151" s="15">
        <f>IF(($C151&gt;='Speed and Load result'!$D$3)*AND(F54&gt;='Speed and Load result'!$D$6),1,0)</f>
        <v>0</v>
      </c>
      <c r="G151" s="15">
        <f>IF(($C151&gt;='Speed and Load result'!$D$3)*AND(G54&gt;='Speed and Load result'!$D$6),1,0)</f>
        <v>0</v>
      </c>
      <c r="H151" s="15">
        <f>IF(($C151&gt;='Speed and Load result'!$D$3)*AND(H54&gt;='Speed and Load result'!$D$6),1,0)</f>
        <v>0</v>
      </c>
      <c r="I151" s="15">
        <f>IF(($C151&gt;='Speed and Load result'!$D$3)*AND(I54&gt;='Speed and Load result'!$D$6),1,0)</f>
        <v>0</v>
      </c>
      <c r="J151" s="15">
        <f>IF(($C151&gt;='Speed and Load result'!$D$3)*AND(J54&gt;='Speed and Load result'!$D$6),1,0)</f>
        <v>0</v>
      </c>
      <c r="K151" s="15">
        <f>IF(($C151&gt;='Speed and Load result'!$D$3)*AND(K54&gt;='Speed and Load result'!$D$6),1,0)</f>
        <v>0</v>
      </c>
      <c r="L151" s="15">
        <f>IF(($C151&gt;='Speed and Load result'!$D$3)*AND(L54&gt;='Speed and Load result'!$D$6),1,0)</f>
        <v>0</v>
      </c>
      <c r="M151" s="15">
        <f>IF(($C151&gt;='Speed and Load result'!$D$3)*AND(M54&gt;='Speed and Load result'!$D$6),1,0)</f>
        <v>0</v>
      </c>
      <c r="N151" s="15">
        <f>IF(($C151&gt;='Speed and Load result'!$D$3)*AND(N54&gt;='Speed and Load result'!$D$6),1,0)</f>
        <v>0</v>
      </c>
      <c r="O151" s="15">
        <f>IF(($C151&gt;='Speed and Load result'!$D$3)*AND(O54&gt;='Speed and Load result'!$D$6),1,0)</f>
        <v>0</v>
      </c>
      <c r="P151" s="15">
        <f>IF(($C151&gt;='Speed and Load result'!$D$3)*AND(P54&gt;='Speed and Load result'!$D$6),1,0)</f>
        <v>0</v>
      </c>
      <c r="Q151" s="15">
        <f>IF(($C151&gt;='Speed and Load result'!$D$3)*AND(Q54&gt;='Speed and Load result'!$D$6),1,0)</f>
        <v>0</v>
      </c>
      <c r="R151" s="15">
        <f>IF(($C151&gt;='Speed and Load result'!$D$3)*AND(R54&gt;='Speed and Load result'!$D$6),1,0)</f>
        <v>0</v>
      </c>
      <c r="S151" s="15">
        <f>IF(($C151&gt;='Speed and Load result'!$D$3)*AND(S54&gt;='Speed and Load result'!$D$6),1,0)</f>
        <v>0</v>
      </c>
      <c r="T151" s="15">
        <f>IF(($C151&gt;='Speed and Load result'!$D$3)*AND(T54&gt;='Speed and Load result'!$D$6),1,0)</f>
        <v>0</v>
      </c>
      <c r="U151" s="15">
        <f>IF(($C151&gt;='Speed and Load result'!$D$3)*AND(U54&gt;='Speed and Load result'!$D$6),1,0)</f>
        <v>0</v>
      </c>
      <c r="V151" s="15">
        <f>IF(($C151&gt;='Speed and Load result'!$D$3)*AND(V54&gt;='Speed and Load result'!$D$6),1,0)</f>
        <v>0</v>
      </c>
      <c r="W151" s="15">
        <f>IF(($C151&gt;='Speed and Load result'!$D$3)*AND(W54&gt;='Speed and Load result'!$D$6),1,0)</f>
        <v>0</v>
      </c>
      <c r="X151" s="15">
        <f>IF(($C151&gt;='Speed and Load result'!$D$3)*AND(X54&gt;='Speed and Load result'!$D$6),1,0)</f>
        <v>0</v>
      </c>
      <c r="Y151" s="15">
        <f>IF(($C151&gt;='Speed and Load result'!$D$3)*AND(Y54&gt;='Speed and Load result'!$D$6),1,0)</f>
        <v>0</v>
      </c>
      <c r="Z151" s="15">
        <f>IF(($C151&gt;='Speed and Load result'!$D$3)*AND(Z54&gt;='Speed and Load result'!$D$6),1,0)</f>
        <v>0</v>
      </c>
      <c r="AA151" s="15">
        <f>IF(($C151&gt;='Speed and Load result'!$D$3)*AND(AA54&gt;='Speed and Load result'!$D$6),1,0)</f>
        <v>0</v>
      </c>
      <c r="AB151" s="15">
        <f>IF(($C151&gt;='Speed and Load result'!$D$3)*AND(AB54&gt;='Speed and Load result'!$D$6),1,0)</f>
        <v>0</v>
      </c>
      <c r="AC151" s="15">
        <f>IF(($C151&gt;='Speed and Load result'!$D$3)*AND(AC54&gt;='Speed and Load result'!$D$6),1,0)</f>
        <v>1</v>
      </c>
      <c r="AD151" s="15">
        <f>IF(($C151&gt;='Speed and Load result'!$D$3)*AND(AD54&gt;='Speed and Load result'!$D$6),1,0)</f>
        <v>1</v>
      </c>
      <c r="AE151" s="15">
        <f>IF(($C151&gt;='Speed and Load result'!$D$3)*AND(AE54&gt;='Speed and Load result'!$D$6),1,0)</f>
        <v>0</v>
      </c>
      <c r="AF151" s="15">
        <f>IF(($C151&gt;='Speed and Load result'!$D$3)*AND(AF54&gt;='Speed and Load result'!$D$6),1,0)</f>
        <v>0</v>
      </c>
      <c r="AG151" s="15">
        <f>IF(($C151&gt;='Speed and Load result'!$D$3)*AND(AG54&gt;='Speed and Load result'!$D$6),1,0)</f>
        <v>0</v>
      </c>
      <c r="AH151" s="15">
        <f>IF(($C151&gt;='Speed and Load result'!$D$3)*AND(AH54&gt;='Speed and Load result'!$D$6),1,0)</f>
        <v>0</v>
      </c>
      <c r="AI151" s="15">
        <f>IF(($C151&gt;='Speed and Load result'!$D$3)*AND(AI54&gt;='Speed and Load result'!$D$6),1,0)</f>
        <v>0</v>
      </c>
      <c r="AJ151" s="15">
        <f>IF(($C151&gt;='Speed and Load result'!$D$3)*AND(AJ54&gt;='Speed and Load result'!$D$6),1,0)</f>
        <v>0</v>
      </c>
      <c r="AK151" s="15">
        <f>IF(($C151&gt;='Speed and Load result'!$D$3)*AND(AK54&gt;='Speed and Load result'!$D$6),1,0)</f>
        <v>0</v>
      </c>
      <c r="AL151" s="15">
        <f>IF(($C151&gt;='Speed and Load result'!$D$3)*AND(AL54&gt;='Speed and Load result'!$D$6),1,0)</f>
        <v>0</v>
      </c>
      <c r="AM151" s="15">
        <f>IF(($C151&gt;='Speed and Load result'!$D$3)*AND(AM54&gt;='Speed and Load result'!$D$6),1,0)</f>
        <v>0</v>
      </c>
      <c r="AN151" s="15">
        <f>IF(($C151&gt;='Speed and Load result'!$D$3)*AND(AN54&gt;='Speed and Load result'!$D$6),1,0)</f>
        <v>0</v>
      </c>
      <c r="AO151" s="15">
        <f>IF(($C151&gt;='Speed and Load result'!$D$3)*AND(AO54&gt;='Speed and Load result'!$D$6),1,0)</f>
        <v>0</v>
      </c>
      <c r="AP151" s="15">
        <f>IF(($C151&gt;='Speed and Load result'!$D$3)*AND(AP54&gt;='Speed and Load result'!$D$6),1,0)</f>
        <v>0</v>
      </c>
      <c r="AQ151" s="15">
        <f>IF(($C151&gt;='Speed and Load result'!$D$3)*AND(AQ54&gt;='Speed and Load result'!$D$6),1,0)</f>
        <v>0</v>
      </c>
      <c r="AR151" s="15">
        <f>IF(($C151&gt;='Speed and Load result'!$D$3)*AND(AR54&gt;='Speed and Load result'!$D$6),1,0)</f>
        <v>0</v>
      </c>
      <c r="AS151" s="15">
        <f>IF(($C151&gt;='Speed and Load result'!$D$3)*AND(AS54&gt;='Speed and Load result'!$D$6),1,0)</f>
        <v>0</v>
      </c>
      <c r="AT151" s="15">
        <f>IF(($C151&gt;='Speed and Load result'!$D$3)*AND(AT54&gt;='Speed and Load result'!$D$6),1,0)</f>
        <v>0</v>
      </c>
      <c r="AU151" s="15">
        <f>IF(($C151&gt;='Speed and Load result'!$D$3)*AND(AU54&gt;='Speed and Load result'!$D$6),1,0)</f>
        <v>0</v>
      </c>
      <c r="AV151" s="15">
        <f>IF(($C151&gt;='Speed and Load result'!$D$3)*AND(AV54&gt;='Speed and Load result'!$D$6),1,0)</f>
        <v>0</v>
      </c>
      <c r="AW151" s="15">
        <f>IF(($C151&gt;='Speed and Load result'!$D$3)*AND(AW54&gt;='Speed and Load result'!$D$6),1,0)</f>
        <v>0</v>
      </c>
      <c r="AX151" s="15">
        <f>IF(($C151&gt;='Speed and Load result'!$D$3)*AND(AX54&gt;='Speed and Load result'!$D$6),1,0)</f>
        <v>0</v>
      </c>
      <c r="AY151" s="15">
        <f>IF(($C151&gt;='Speed and Load result'!$D$3)*AND(AY54&gt;='Speed and Load result'!$D$6),1,0)</f>
        <v>0</v>
      </c>
      <c r="AZ151" s="15">
        <f>IF(($C151&gt;='Speed and Load result'!$D$3)*AND(AZ54&gt;='Speed and Load result'!$D$6),1,0)</f>
        <v>0</v>
      </c>
      <c r="BA151" s="15">
        <f>IF(($C151&gt;='Speed and Load result'!$D$3)*AND(BA54&gt;='Speed and Load result'!$D$6),1,0)</f>
        <v>0</v>
      </c>
      <c r="BB151" s="15">
        <f>IF(($C151&gt;='Speed and Load result'!$D$3)*AND(BB54&gt;='Speed and Load result'!$D$6),1,0)</f>
        <v>0</v>
      </c>
      <c r="BC151" s="15">
        <f>IF(($C151&gt;='Speed and Load result'!$D$3)*AND(BC54&gt;='Speed and Load result'!$D$6),1,0)</f>
        <v>0</v>
      </c>
      <c r="BD151" s="15">
        <f>IF(($C151&gt;='Speed and Load result'!$D$3)*AND(BD54&gt;='Speed and Load result'!$D$6),1,0)</f>
        <v>0</v>
      </c>
      <c r="BE151" s="15">
        <f>IF(($C151&gt;='Speed and Load result'!$D$3)*AND(BE54&gt;='Speed and Load result'!$D$6),1,0)</f>
        <v>0</v>
      </c>
      <c r="BF151" s="15">
        <f>IF(($C151&gt;='Speed and Load result'!$D$3)*AND(BF54&gt;='Speed and Load result'!$D$6),1,0)</f>
        <v>0</v>
      </c>
      <c r="BG151" s="15">
        <f>IF(($C151&gt;='Speed and Load result'!$D$3)*AND(BG54&gt;='Speed and Load result'!$D$6),1,0)</f>
        <v>0</v>
      </c>
      <c r="BH151" s="15">
        <f>IF(($C151&gt;='Speed and Load result'!$D$3)*AND(BH54&gt;='Speed and Load result'!$D$6),1,0)</f>
        <v>0</v>
      </c>
      <c r="BI151" s="15">
        <f>IF(($C151&gt;='Speed and Load result'!$D$3)*AND(BI54&gt;='Speed and Load result'!$D$6),1,0)</f>
        <v>0</v>
      </c>
      <c r="BJ151" s="15">
        <f>IF(($C151&gt;='Speed and Load result'!$D$3)*AND(BJ54&gt;='Speed and Load result'!$D$6),1,0)</f>
        <v>0</v>
      </c>
      <c r="BK151" s="15">
        <f>IF(($C151&gt;='Speed and Load result'!$D$3)*AND(BK54&gt;='Speed and Load result'!$D$6),1,0)</f>
        <v>0</v>
      </c>
      <c r="BL151" s="15">
        <f>IF(($C151&gt;='Speed and Load result'!$D$3)*AND(BL54&gt;='Speed and Load result'!$D$6),1,0)</f>
        <v>0</v>
      </c>
      <c r="BM151" s="15">
        <f>IF(($C151&gt;='Speed and Load result'!$D$3)*AND(BM54&gt;='Speed and Load result'!$D$6),1,0)</f>
        <v>0</v>
      </c>
      <c r="BN151" s="15">
        <f>IF(($C151&gt;='Speed and Load result'!$D$3)*AND(BN54&gt;='Speed and Load result'!$D$6),1,0)</f>
        <v>0</v>
      </c>
      <c r="BO151" s="15">
        <f>IF(($C151&gt;='Speed and Load result'!$D$3)*AND(BO54&gt;='Speed and Load result'!$D$6),1,0)</f>
        <v>0</v>
      </c>
    </row>
    <row r="152" spans="2:67" hidden="1">
      <c r="B152" s="106"/>
      <c r="C152" s="15">
        <f t="shared" si="25"/>
        <v>700</v>
      </c>
      <c r="D152" s="9" t="s">
        <v>209</v>
      </c>
      <c r="E152" s="15">
        <f>IF(($C152&gt;='Speed and Load result'!$D$3)*AND(E55&gt;='Speed and Load result'!$D$6),1,0)</f>
        <v>0</v>
      </c>
      <c r="F152" s="15">
        <f>IF(($C152&gt;='Speed and Load result'!$D$3)*AND(F55&gt;='Speed and Load result'!$D$6),1,0)</f>
        <v>0</v>
      </c>
      <c r="G152" s="15">
        <f>IF(($C152&gt;='Speed and Load result'!$D$3)*AND(G55&gt;='Speed and Load result'!$D$6),1,0)</f>
        <v>0</v>
      </c>
      <c r="H152" s="15">
        <f>IF(($C152&gt;='Speed and Load result'!$D$3)*AND(H55&gt;='Speed and Load result'!$D$6),1,0)</f>
        <v>0</v>
      </c>
      <c r="I152" s="15">
        <f>IF(($C152&gt;='Speed and Load result'!$D$3)*AND(I55&gt;='Speed and Load result'!$D$6),1,0)</f>
        <v>0</v>
      </c>
      <c r="J152" s="15">
        <f>IF(($C152&gt;='Speed and Load result'!$D$3)*AND(J55&gt;='Speed and Load result'!$D$6),1,0)</f>
        <v>0</v>
      </c>
      <c r="K152" s="15">
        <f>IF(($C152&gt;='Speed and Load result'!$D$3)*AND(K55&gt;='Speed and Load result'!$D$6),1,0)</f>
        <v>0</v>
      </c>
      <c r="L152" s="15">
        <f>IF(($C152&gt;='Speed and Load result'!$D$3)*AND(L55&gt;='Speed and Load result'!$D$6),1,0)</f>
        <v>0</v>
      </c>
      <c r="M152" s="15">
        <f>IF(($C152&gt;='Speed and Load result'!$D$3)*AND(M55&gt;='Speed and Load result'!$D$6),1,0)</f>
        <v>0</v>
      </c>
      <c r="N152" s="15">
        <f>IF(($C152&gt;='Speed and Load result'!$D$3)*AND(N55&gt;='Speed and Load result'!$D$6),1,0)</f>
        <v>0</v>
      </c>
      <c r="O152" s="15">
        <f>IF(($C152&gt;='Speed and Load result'!$D$3)*AND(O55&gt;='Speed and Load result'!$D$6),1,0)</f>
        <v>0</v>
      </c>
      <c r="P152" s="15">
        <f>IF(($C152&gt;='Speed and Load result'!$D$3)*AND(P55&gt;='Speed and Load result'!$D$6),1,0)</f>
        <v>0</v>
      </c>
      <c r="Q152" s="15">
        <f>IF(($C152&gt;='Speed and Load result'!$D$3)*AND(Q55&gt;='Speed and Load result'!$D$6),1,0)</f>
        <v>0</v>
      </c>
      <c r="R152" s="15">
        <f>IF(($C152&gt;='Speed and Load result'!$D$3)*AND(R55&gt;='Speed and Load result'!$D$6),1,0)</f>
        <v>0</v>
      </c>
      <c r="S152" s="15">
        <f>IF(($C152&gt;='Speed and Load result'!$D$3)*AND(S55&gt;='Speed and Load result'!$D$6),1,0)</f>
        <v>0</v>
      </c>
      <c r="T152" s="15">
        <f>IF(($C152&gt;='Speed and Load result'!$D$3)*AND(T55&gt;='Speed and Load result'!$D$6),1,0)</f>
        <v>1</v>
      </c>
      <c r="U152" s="15">
        <f>IF(($C152&gt;='Speed and Load result'!$D$3)*AND(U55&gt;='Speed and Load result'!$D$6),1,0)</f>
        <v>1</v>
      </c>
      <c r="V152" s="15">
        <f>IF(($C152&gt;='Speed and Load result'!$D$3)*AND(V55&gt;='Speed and Load result'!$D$6),1,0)</f>
        <v>0</v>
      </c>
      <c r="W152" s="15">
        <f>IF(($C152&gt;='Speed and Load result'!$D$3)*AND(W55&gt;='Speed and Load result'!$D$6),1,0)</f>
        <v>0</v>
      </c>
      <c r="X152" s="15">
        <f>IF(($C152&gt;='Speed and Load result'!$D$3)*AND(X55&gt;='Speed and Load result'!$D$6),1,0)</f>
        <v>0</v>
      </c>
      <c r="Y152" s="15">
        <f>IF(($C152&gt;='Speed and Load result'!$D$3)*AND(Y55&gt;='Speed and Load result'!$D$6),1,0)</f>
        <v>0</v>
      </c>
      <c r="Z152" s="15">
        <f>IF(($C152&gt;='Speed and Load result'!$D$3)*AND(Z55&gt;='Speed and Load result'!$D$6),1,0)</f>
        <v>1</v>
      </c>
      <c r="AA152" s="15">
        <f>IF(($C152&gt;='Speed and Load result'!$D$3)*AND(AA55&gt;='Speed and Load result'!$D$6),1,0)</f>
        <v>1</v>
      </c>
      <c r="AB152" s="15">
        <f>IF(($C152&gt;='Speed and Load result'!$D$3)*AND(AB55&gt;='Speed and Load result'!$D$6),1,0)</f>
        <v>1</v>
      </c>
      <c r="AC152" s="15">
        <f>IF(($C152&gt;='Speed and Load result'!$D$3)*AND(AC55&gt;='Speed and Load result'!$D$6),1,0)</f>
        <v>0</v>
      </c>
      <c r="AD152" s="15">
        <f>IF(($C152&gt;='Speed and Load result'!$D$3)*AND(AD55&gt;='Speed and Load result'!$D$6),1,0)</f>
        <v>0</v>
      </c>
      <c r="AE152" s="15">
        <f>IF(($C152&gt;='Speed and Load result'!$D$3)*AND(AE55&gt;='Speed and Load result'!$D$6),1,0)</f>
        <v>1</v>
      </c>
      <c r="AF152" s="15">
        <f>IF(($C152&gt;='Speed and Load result'!$D$3)*AND(AF55&gt;='Speed and Load result'!$D$6),1,0)</f>
        <v>1</v>
      </c>
      <c r="AG152" s="15">
        <f>IF(($C152&gt;='Speed and Load result'!$D$3)*AND(AG55&gt;='Speed and Load result'!$D$6),1,0)</f>
        <v>1</v>
      </c>
      <c r="AH152" s="15">
        <f>IF(($C152&gt;='Speed and Load result'!$D$3)*AND(AH55&gt;='Speed and Load result'!$D$6),1,0)</f>
        <v>0</v>
      </c>
      <c r="AI152" s="15">
        <f>IF(($C152&gt;='Speed and Load result'!$D$3)*AND(AI55&gt;='Speed and Load result'!$D$6),1,0)</f>
        <v>0</v>
      </c>
      <c r="AJ152" s="15">
        <f>IF(($C152&gt;='Speed and Load result'!$D$3)*AND(AJ55&gt;='Speed and Load result'!$D$6),1,0)</f>
        <v>0</v>
      </c>
      <c r="AK152" s="15">
        <f>IF(($C152&gt;='Speed and Load result'!$D$3)*AND(AK55&gt;='Speed and Load result'!$D$6),1,0)</f>
        <v>0</v>
      </c>
      <c r="AL152" s="15">
        <f>IF(($C152&gt;='Speed and Load result'!$D$3)*AND(AL55&gt;='Speed and Load result'!$D$6),1,0)</f>
        <v>0</v>
      </c>
      <c r="AM152" s="15">
        <f>IF(($C152&gt;='Speed and Load result'!$D$3)*AND(AM55&gt;='Speed and Load result'!$D$6),1,0)</f>
        <v>0</v>
      </c>
      <c r="AN152" s="15">
        <f>IF(($C152&gt;='Speed and Load result'!$D$3)*AND(AN55&gt;='Speed and Load result'!$D$6),1,0)</f>
        <v>0</v>
      </c>
      <c r="AO152" s="15">
        <f>IF(($C152&gt;='Speed and Load result'!$D$3)*AND(AO55&gt;='Speed and Load result'!$D$6),1,0)</f>
        <v>0</v>
      </c>
      <c r="AP152" s="15">
        <f>IF(($C152&gt;='Speed and Load result'!$D$3)*AND(AP55&gt;='Speed and Load result'!$D$6),1,0)</f>
        <v>0</v>
      </c>
      <c r="AQ152" s="15">
        <f>IF(($C152&gt;='Speed and Load result'!$D$3)*AND(AQ55&gt;='Speed and Load result'!$D$6),1,0)</f>
        <v>0</v>
      </c>
      <c r="AR152" s="15">
        <f>IF(($C152&gt;='Speed and Load result'!$D$3)*AND(AR55&gt;='Speed and Load result'!$D$6),1,0)</f>
        <v>0</v>
      </c>
      <c r="AS152" s="15">
        <f>IF(($C152&gt;='Speed and Load result'!$D$3)*AND(AS55&gt;='Speed and Load result'!$D$6),1,0)</f>
        <v>0</v>
      </c>
      <c r="AT152" s="15">
        <f>IF(($C152&gt;='Speed and Load result'!$D$3)*AND(AT55&gt;='Speed and Load result'!$D$6),1,0)</f>
        <v>0</v>
      </c>
      <c r="AU152" s="15">
        <f>IF(($C152&gt;='Speed and Load result'!$D$3)*AND(AU55&gt;='Speed and Load result'!$D$6),1,0)</f>
        <v>0</v>
      </c>
      <c r="AV152" s="15">
        <f>IF(($C152&gt;='Speed and Load result'!$D$3)*AND(AV55&gt;='Speed and Load result'!$D$6),1,0)</f>
        <v>0</v>
      </c>
      <c r="AW152" s="15">
        <f>IF(($C152&gt;='Speed and Load result'!$D$3)*AND(AW55&gt;='Speed and Load result'!$D$6),1,0)</f>
        <v>0</v>
      </c>
      <c r="AX152" s="15">
        <f>IF(($C152&gt;='Speed and Load result'!$D$3)*AND(AX55&gt;='Speed and Load result'!$D$6),1,0)</f>
        <v>0</v>
      </c>
      <c r="AY152" s="15">
        <f>IF(($C152&gt;='Speed and Load result'!$D$3)*AND(AY55&gt;='Speed and Load result'!$D$6),1,0)</f>
        <v>0</v>
      </c>
      <c r="AZ152" s="15">
        <f>IF(($C152&gt;='Speed and Load result'!$D$3)*AND(AZ55&gt;='Speed and Load result'!$D$6),1,0)</f>
        <v>0</v>
      </c>
      <c r="BA152" s="15">
        <f>IF(($C152&gt;='Speed and Load result'!$D$3)*AND(BA55&gt;='Speed and Load result'!$D$6),1,0)</f>
        <v>0</v>
      </c>
      <c r="BB152" s="15">
        <f>IF(($C152&gt;='Speed and Load result'!$D$3)*AND(BB55&gt;='Speed and Load result'!$D$6),1,0)</f>
        <v>0</v>
      </c>
      <c r="BC152" s="15">
        <f>IF(($C152&gt;='Speed and Load result'!$D$3)*AND(BC55&gt;='Speed and Load result'!$D$6),1,0)</f>
        <v>0</v>
      </c>
      <c r="BD152" s="15">
        <f>IF(($C152&gt;='Speed and Load result'!$D$3)*AND(BD55&gt;='Speed and Load result'!$D$6),1,0)</f>
        <v>0</v>
      </c>
      <c r="BE152" s="15">
        <f>IF(($C152&gt;='Speed and Load result'!$D$3)*AND(BE55&gt;='Speed and Load result'!$D$6),1,0)</f>
        <v>0</v>
      </c>
      <c r="BF152" s="15">
        <f>IF(($C152&gt;='Speed and Load result'!$D$3)*AND(BF55&gt;='Speed and Load result'!$D$6),1,0)</f>
        <v>0</v>
      </c>
      <c r="BG152" s="15">
        <f>IF(($C152&gt;='Speed and Load result'!$D$3)*AND(BG55&gt;='Speed and Load result'!$D$6),1,0)</f>
        <v>0</v>
      </c>
      <c r="BH152" s="15">
        <f>IF(($C152&gt;='Speed and Load result'!$D$3)*AND(BH55&gt;='Speed and Load result'!$D$6),1,0)</f>
        <v>1</v>
      </c>
      <c r="BI152" s="15">
        <f>IF(($C152&gt;='Speed and Load result'!$D$3)*AND(BI55&gt;='Speed and Load result'!$D$6),1,0)</f>
        <v>1</v>
      </c>
      <c r="BJ152" s="15">
        <f>IF(($C152&gt;='Speed and Load result'!$D$3)*AND(BJ55&gt;='Speed and Load result'!$D$6),1,0)</f>
        <v>1</v>
      </c>
      <c r="BK152" s="15">
        <f>IF(($C152&gt;='Speed and Load result'!$D$3)*AND(BK55&gt;='Speed and Load result'!$D$6),1,0)</f>
        <v>1</v>
      </c>
      <c r="BL152" s="15">
        <f>IF(($C152&gt;='Speed and Load result'!$D$3)*AND(BL55&gt;='Speed and Load result'!$D$6),1,0)</f>
        <v>0</v>
      </c>
      <c r="BM152" s="15">
        <f>IF(($C152&gt;='Speed and Load result'!$D$3)*AND(BM55&gt;='Speed and Load result'!$D$6),1,0)</f>
        <v>0</v>
      </c>
      <c r="BN152" s="15">
        <f>IF(($C152&gt;='Speed and Load result'!$D$3)*AND(BN55&gt;='Speed and Load result'!$D$6),1,0)</f>
        <v>0</v>
      </c>
      <c r="BO152" s="15">
        <f>IF(($C152&gt;='Speed and Load result'!$D$3)*AND(BO55&gt;='Speed and Load result'!$D$6),1,0)</f>
        <v>0</v>
      </c>
    </row>
    <row r="153" spans="2:67" hidden="1">
      <c r="B153" s="106"/>
      <c r="C153" s="15">
        <f t="shared" si="25"/>
        <v>710</v>
      </c>
      <c r="D153" s="9" t="s">
        <v>209</v>
      </c>
      <c r="E153" s="15">
        <f>IF(($C153&gt;='Speed and Load result'!$D$3)*AND(E56&gt;='Speed and Load result'!$D$6),1,0)</f>
        <v>0</v>
      </c>
      <c r="F153" s="15">
        <f>IF(($C153&gt;='Speed and Load result'!$D$3)*AND(F56&gt;='Speed and Load result'!$D$6),1,0)</f>
        <v>0</v>
      </c>
      <c r="G153" s="15">
        <f>IF(($C153&gt;='Speed and Load result'!$D$3)*AND(G56&gt;='Speed and Load result'!$D$6),1,0)</f>
        <v>0</v>
      </c>
      <c r="H153" s="15">
        <f>IF(($C153&gt;='Speed and Load result'!$D$3)*AND(H56&gt;='Speed and Load result'!$D$6),1,0)</f>
        <v>0</v>
      </c>
      <c r="I153" s="15">
        <f>IF(($C153&gt;='Speed and Load result'!$D$3)*AND(I56&gt;='Speed and Load result'!$D$6),1,0)</f>
        <v>0</v>
      </c>
      <c r="J153" s="15">
        <f>IF(($C153&gt;='Speed and Load result'!$D$3)*AND(J56&gt;='Speed and Load result'!$D$6),1,0)</f>
        <v>0</v>
      </c>
      <c r="K153" s="15">
        <f>IF(($C153&gt;='Speed and Load result'!$D$3)*AND(K56&gt;='Speed and Load result'!$D$6),1,0)</f>
        <v>0</v>
      </c>
      <c r="L153" s="15">
        <f>IF(($C153&gt;='Speed and Load result'!$D$3)*AND(L56&gt;='Speed and Load result'!$D$6),1,0)</f>
        <v>0</v>
      </c>
      <c r="M153" s="15">
        <f>IF(($C153&gt;='Speed and Load result'!$D$3)*AND(M56&gt;='Speed and Load result'!$D$6),1,0)</f>
        <v>0</v>
      </c>
      <c r="N153" s="15">
        <f>IF(($C153&gt;='Speed and Load result'!$D$3)*AND(N56&gt;='Speed and Load result'!$D$6),1,0)</f>
        <v>0</v>
      </c>
      <c r="O153" s="15">
        <f>IF(($C153&gt;='Speed and Load result'!$D$3)*AND(O56&gt;='Speed and Load result'!$D$6),1,0)</f>
        <v>0</v>
      </c>
      <c r="P153" s="15">
        <f>IF(($C153&gt;='Speed and Load result'!$D$3)*AND(P56&gt;='Speed and Load result'!$D$6),1,0)</f>
        <v>0</v>
      </c>
      <c r="Q153" s="15">
        <f>IF(($C153&gt;='Speed and Load result'!$D$3)*AND(Q56&gt;='Speed and Load result'!$D$6),1,0)</f>
        <v>0</v>
      </c>
      <c r="R153" s="15">
        <f>IF(($C153&gt;='Speed and Load result'!$D$3)*AND(R56&gt;='Speed and Load result'!$D$6),1,0)</f>
        <v>0</v>
      </c>
      <c r="S153" s="15">
        <f>IF(($C153&gt;='Speed and Load result'!$D$3)*AND(S56&gt;='Speed and Load result'!$D$6),1,0)</f>
        <v>0</v>
      </c>
      <c r="T153" s="15">
        <f>IF(($C153&gt;='Speed and Load result'!$D$3)*AND(T56&gt;='Speed and Load result'!$D$6),1,0)</f>
        <v>0</v>
      </c>
      <c r="U153" s="15">
        <f>IF(($C153&gt;='Speed and Load result'!$D$3)*AND(U56&gt;='Speed and Load result'!$D$6),1,0)</f>
        <v>0</v>
      </c>
      <c r="V153" s="15">
        <f>IF(($C153&gt;='Speed and Load result'!$D$3)*AND(V56&gt;='Speed and Load result'!$D$6),1,0)</f>
        <v>0</v>
      </c>
      <c r="W153" s="15">
        <f>IF(($C153&gt;='Speed and Load result'!$D$3)*AND(W56&gt;='Speed and Load result'!$D$6),1,0)</f>
        <v>1</v>
      </c>
      <c r="X153" s="15">
        <f>IF(($C153&gt;='Speed and Load result'!$D$3)*AND(X56&gt;='Speed and Load result'!$D$6),1,0)</f>
        <v>1</v>
      </c>
      <c r="Y153" s="15">
        <f>IF(($C153&gt;='Speed and Load result'!$D$3)*AND(Y56&gt;='Speed and Load result'!$D$6),1,0)</f>
        <v>0</v>
      </c>
      <c r="Z153" s="15">
        <f>IF(($C153&gt;='Speed and Load result'!$D$3)*AND(Z56&gt;='Speed and Load result'!$D$6),1,0)</f>
        <v>0</v>
      </c>
      <c r="AA153" s="15">
        <f>IF(($C153&gt;='Speed and Load result'!$D$3)*AND(AA56&gt;='Speed and Load result'!$D$6),1,0)</f>
        <v>0</v>
      </c>
      <c r="AB153" s="15">
        <f>IF(($C153&gt;='Speed and Load result'!$D$3)*AND(AB56&gt;='Speed and Load result'!$D$6),1,0)</f>
        <v>0</v>
      </c>
      <c r="AC153" s="15">
        <f>IF(($C153&gt;='Speed and Load result'!$D$3)*AND(AC56&gt;='Speed and Load result'!$D$6),1,0)</f>
        <v>0</v>
      </c>
      <c r="AD153" s="15">
        <f>IF(($C153&gt;='Speed and Load result'!$D$3)*AND(AD56&gt;='Speed and Load result'!$D$6),1,0)</f>
        <v>0</v>
      </c>
      <c r="AE153" s="15">
        <f>IF(($C153&gt;='Speed and Load result'!$D$3)*AND(AE56&gt;='Speed and Load result'!$D$6),1,0)</f>
        <v>0</v>
      </c>
      <c r="AF153" s="15">
        <f>IF(($C153&gt;='Speed and Load result'!$D$3)*AND(AF56&gt;='Speed and Load result'!$D$6),1,0)</f>
        <v>0</v>
      </c>
      <c r="AG153" s="15">
        <f>IF(($C153&gt;='Speed and Load result'!$D$3)*AND(AG56&gt;='Speed and Load result'!$D$6),1,0)</f>
        <v>0</v>
      </c>
      <c r="AH153" s="15">
        <f>IF(($C153&gt;='Speed and Load result'!$D$3)*AND(AH56&gt;='Speed and Load result'!$D$6),1,0)</f>
        <v>0</v>
      </c>
      <c r="AI153" s="15">
        <f>IF(($C153&gt;='Speed and Load result'!$D$3)*AND(AI56&gt;='Speed and Load result'!$D$6),1,0)</f>
        <v>0</v>
      </c>
      <c r="AJ153" s="15">
        <f>IF(($C153&gt;='Speed and Load result'!$D$3)*AND(AJ56&gt;='Speed and Load result'!$D$6),1,0)</f>
        <v>0</v>
      </c>
      <c r="AK153" s="15">
        <f>IF(($C153&gt;='Speed and Load result'!$D$3)*AND(AK56&gt;='Speed and Load result'!$D$6),1,0)</f>
        <v>0</v>
      </c>
      <c r="AL153" s="15">
        <f>IF(($C153&gt;='Speed and Load result'!$D$3)*AND(AL56&gt;='Speed and Load result'!$D$6),1,0)</f>
        <v>0</v>
      </c>
      <c r="AM153" s="15">
        <f>IF(($C153&gt;='Speed and Load result'!$D$3)*AND(AM56&gt;='Speed and Load result'!$D$6),1,0)</f>
        <v>0</v>
      </c>
      <c r="AN153" s="15">
        <f>IF(($C153&gt;='Speed and Load result'!$D$3)*AND(AN56&gt;='Speed and Load result'!$D$6),1,0)</f>
        <v>0</v>
      </c>
      <c r="AO153" s="15">
        <f>IF(($C153&gt;='Speed and Load result'!$D$3)*AND(AO56&gt;='Speed and Load result'!$D$6),1,0)</f>
        <v>0</v>
      </c>
      <c r="AP153" s="15">
        <f>IF(($C153&gt;='Speed and Load result'!$D$3)*AND(AP56&gt;='Speed and Load result'!$D$6),1,0)</f>
        <v>0</v>
      </c>
      <c r="AQ153" s="15">
        <f>IF(($C153&gt;='Speed and Load result'!$D$3)*AND(AQ56&gt;='Speed and Load result'!$D$6),1,0)</f>
        <v>0</v>
      </c>
      <c r="AR153" s="15">
        <f>IF(($C153&gt;='Speed and Load result'!$D$3)*AND(AR56&gt;='Speed and Load result'!$D$6),1,0)</f>
        <v>0</v>
      </c>
      <c r="AS153" s="15">
        <f>IF(($C153&gt;='Speed and Load result'!$D$3)*AND(AS56&gt;='Speed and Load result'!$D$6),1,0)</f>
        <v>0</v>
      </c>
      <c r="AT153" s="15">
        <f>IF(($C153&gt;='Speed and Load result'!$D$3)*AND(AT56&gt;='Speed and Load result'!$D$6),1,0)</f>
        <v>0</v>
      </c>
      <c r="AU153" s="15">
        <f>IF(($C153&gt;='Speed and Load result'!$D$3)*AND(AU56&gt;='Speed and Load result'!$D$6),1,0)</f>
        <v>0</v>
      </c>
      <c r="AV153" s="15">
        <f>IF(($C153&gt;='Speed and Load result'!$D$3)*AND(AV56&gt;='Speed and Load result'!$D$6),1,0)</f>
        <v>0</v>
      </c>
      <c r="AW153" s="15">
        <f>IF(($C153&gt;='Speed and Load result'!$D$3)*AND(AW56&gt;='Speed and Load result'!$D$6),1,0)</f>
        <v>0</v>
      </c>
      <c r="AX153" s="15">
        <f>IF(($C153&gt;='Speed and Load result'!$D$3)*AND(AX56&gt;='Speed and Load result'!$D$6),1,0)</f>
        <v>0</v>
      </c>
      <c r="AY153" s="15">
        <f>IF(($C153&gt;='Speed and Load result'!$D$3)*AND(AY56&gt;='Speed and Load result'!$D$6),1,0)</f>
        <v>0</v>
      </c>
      <c r="AZ153" s="15">
        <f>IF(($C153&gt;='Speed and Load result'!$D$3)*AND(AZ56&gt;='Speed and Load result'!$D$6),1,0)</f>
        <v>0</v>
      </c>
      <c r="BA153" s="15">
        <f>IF(($C153&gt;='Speed and Load result'!$D$3)*AND(BA56&gt;='Speed and Load result'!$D$6),1,0)</f>
        <v>0</v>
      </c>
      <c r="BB153" s="15">
        <f>IF(($C153&gt;='Speed and Load result'!$D$3)*AND(BB56&gt;='Speed and Load result'!$D$6),1,0)</f>
        <v>0</v>
      </c>
      <c r="BC153" s="15">
        <f>IF(($C153&gt;='Speed and Load result'!$D$3)*AND(BC56&gt;='Speed and Load result'!$D$6),1,0)</f>
        <v>0</v>
      </c>
      <c r="BD153" s="15">
        <f>IF(($C153&gt;='Speed and Load result'!$D$3)*AND(BD56&gt;='Speed and Load result'!$D$6),1,0)</f>
        <v>0</v>
      </c>
      <c r="BE153" s="15">
        <f>IF(($C153&gt;='Speed and Load result'!$D$3)*AND(BE56&gt;='Speed and Load result'!$D$6),1,0)</f>
        <v>0</v>
      </c>
      <c r="BF153" s="15">
        <f>IF(($C153&gt;='Speed and Load result'!$D$3)*AND(BF56&gt;='Speed and Load result'!$D$6),1,0)</f>
        <v>0</v>
      </c>
      <c r="BG153" s="15">
        <f>IF(($C153&gt;='Speed and Load result'!$D$3)*AND(BG56&gt;='Speed and Load result'!$D$6),1,0)</f>
        <v>0</v>
      </c>
      <c r="BH153" s="15">
        <f>IF(($C153&gt;='Speed and Load result'!$D$3)*AND(BH56&gt;='Speed and Load result'!$D$6),1,0)</f>
        <v>0</v>
      </c>
      <c r="BI153" s="15">
        <f>IF(($C153&gt;='Speed and Load result'!$D$3)*AND(BI56&gt;='Speed and Load result'!$D$6),1,0)</f>
        <v>0</v>
      </c>
      <c r="BJ153" s="15">
        <f>IF(($C153&gt;='Speed and Load result'!$D$3)*AND(BJ56&gt;='Speed and Load result'!$D$6),1,0)</f>
        <v>0</v>
      </c>
      <c r="BK153" s="15">
        <f>IF(($C153&gt;='Speed and Load result'!$D$3)*AND(BK56&gt;='Speed and Load result'!$D$6),1,0)</f>
        <v>0</v>
      </c>
      <c r="BL153" s="15">
        <f>IF(($C153&gt;='Speed and Load result'!$D$3)*AND(BL56&gt;='Speed and Load result'!$D$6),1,0)</f>
        <v>0</v>
      </c>
      <c r="BM153" s="15">
        <f>IF(($C153&gt;='Speed and Load result'!$D$3)*AND(BM56&gt;='Speed and Load result'!$D$6),1,0)</f>
        <v>0</v>
      </c>
      <c r="BN153" s="15">
        <f>IF(($C153&gt;='Speed and Load result'!$D$3)*AND(BN56&gt;='Speed and Load result'!$D$6),1,0)</f>
        <v>0</v>
      </c>
      <c r="BO153" s="15">
        <f>IF(($C153&gt;='Speed and Load result'!$D$3)*AND(BO56&gt;='Speed and Load result'!$D$6),1,0)</f>
        <v>0</v>
      </c>
    </row>
    <row r="154" spans="2:67" hidden="1">
      <c r="B154" s="106"/>
      <c r="C154" s="15">
        <f t="shared" si="25"/>
        <v>750</v>
      </c>
      <c r="D154" s="9" t="s">
        <v>209</v>
      </c>
      <c r="E154" s="15">
        <f>IF(($C154&gt;='Speed and Load result'!$D$3)*AND(E57&gt;='Speed and Load result'!$D$6),1,0)</f>
        <v>0</v>
      </c>
      <c r="F154" s="15">
        <f>IF(($C154&gt;='Speed and Load result'!$D$3)*AND(F57&gt;='Speed and Load result'!$D$6),1,0)</f>
        <v>0</v>
      </c>
      <c r="G154" s="15">
        <f>IF(($C154&gt;='Speed and Load result'!$D$3)*AND(G57&gt;='Speed and Load result'!$D$6),1,0)</f>
        <v>0</v>
      </c>
      <c r="H154" s="15">
        <f>IF(($C154&gt;='Speed and Load result'!$D$3)*AND(H57&gt;='Speed and Load result'!$D$6),1,0)</f>
        <v>0</v>
      </c>
      <c r="I154" s="15">
        <f>IF(($C154&gt;='Speed and Load result'!$D$3)*AND(I57&gt;='Speed and Load result'!$D$6),1,0)</f>
        <v>0</v>
      </c>
      <c r="J154" s="15">
        <f>IF(($C154&gt;='Speed and Load result'!$D$3)*AND(J57&gt;='Speed and Load result'!$D$6),1,0)</f>
        <v>0</v>
      </c>
      <c r="K154" s="15">
        <f>IF(($C154&gt;='Speed and Load result'!$D$3)*AND(K57&gt;='Speed and Load result'!$D$6),1,0)</f>
        <v>0</v>
      </c>
      <c r="L154" s="15">
        <f>IF(($C154&gt;='Speed and Load result'!$D$3)*AND(L57&gt;='Speed and Load result'!$D$6),1,0)</f>
        <v>0</v>
      </c>
      <c r="M154" s="15">
        <f>IF(($C154&gt;='Speed and Load result'!$D$3)*AND(M57&gt;='Speed and Load result'!$D$6),1,0)</f>
        <v>0</v>
      </c>
      <c r="N154" s="15">
        <f>IF(($C154&gt;='Speed and Load result'!$D$3)*AND(N57&gt;='Speed and Load result'!$D$6),1,0)</f>
        <v>0</v>
      </c>
      <c r="O154" s="15">
        <f>IF(($C154&gt;='Speed and Load result'!$D$3)*AND(O57&gt;='Speed and Load result'!$D$6),1,0)</f>
        <v>0</v>
      </c>
      <c r="P154" s="15">
        <f>IF(($C154&gt;='Speed and Load result'!$D$3)*AND(P57&gt;='Speed and Load result'!$D$6),1,0)</f>
        <v>0</v>
      </c>
      <c r="Q154" s="15">
        <f>IF(($C154&gt;='Speed and Load result'!$D$3)*AND(Q57&gt;='Speed and Load result'!$D$6),1,0)</f>
        <v>0</v>
      </c>
      <c r="R154" s="15">
        <f>IF(($C154&gt;='Speed and Load result'!$D$3)*AND(R57&gt;='Speed and Load result'!$D$6),1,0)</f>
        <v>0</v>
      </c>
      <c r="S154" s="15">
        <f>IF(($C154&gt;='Speed and Load result'!$D$3)*AND(S57&gt;='Speed and Load result'!$D$6),1,0)</f>
        <v>0</v>
      </c>
      <c r="T154" s="15">
        <f>IF(($C154&gt;='Speed and Load result'!$D$3)*AND(T57&gt;='Speed and Load result'!$D$6),1,0)</f>
        <v>0</v>
      </c>
      <c r="U154" s="15">
        <f>IF(($C154&gt;='Speed and Load result'!$D$3)*AND(U57&gt;='Speed and Load result'!$D$6),1,0)</f>
        <v>0</v>
      </c>
      <c r="V154" s="15">
        <f>IF(($C154&gt;='Speed and Load result'!$D$3)*AND(V57&gt;='Speed and Load result'!$D$6),1,0)</f>
        <v>0</v>
      </c>
      <c r="W154" s="15">
        <f>IF(($C154&gt;='Speed and Load result'!$D$3)*AND(W57&gt;='Speed and Load result'!$D$6),1,0)</f>
        <v>0</v>
      </c>
      <c r="X154" s="15">
        <f>IF(($C154&gt;='Speed and Load result'!$D$3)*AND(X57&gt;='Speed and Load result'!$D$6),1,0)</f>
        <v>0</v>
      </c>
      <c r="Y154" s="15">
        <f>IF(($C154&gt;='Speed and Load result'!$D$3)*AND(Y57&gt;='Speed and Load result'!$D$6),1,0)</f>
        <v>0</v>
      </c>
      <c r="Z154" s="15">
        <f>IF(($C154&gt;='Speed and Load result'!$D$3)*AND(Z57&gt;='Speed and Load result'!$D$6),1,0)</f>
        <v>0</v>
      </c>
      <c r="AA154" s="15">
        <f>IF(($C154&gt;='Speed and Load result'!$D$3)*AND(AA57&gt;='Speed and Load result'!$D$6),1,0)</f>
        <v>0</v>
      </c>
      <c r="AB154" s="15">
        <f>IF(($C154&gt;='Speed and Load result'!$D$3)*AND(AB57&gt;='Speed and Load result'!$D$6),1,0)</f>
        <v>0</v>
      </c>
      <c r="AC154" s="15">
        <f>IF(($C154&gt;='Speed and Load result'!$D$3)*AND(AC57&gt;='Speed and Load result'!$D$6),1,0)</f>
        <v>0</v>
      </c>
      <c r="AD154" s="15">
        <f>IF(($C154&gt;='Speed and Load result'!$D$3)*AND(AD57&gt;='Speed and Load result'!$D$6),1,0)</f>
        <v>0</v>
      </c>
      <c r="AE154" s="15">
        <f>IF(($C154&gt;='Speed and Load result'!$D$3)*AND(AE57&gt;='Speed and Load result'!$D$6),1,0)</f>
        <v>0</v>
      </c>
      <c r="AF154" s="15">
        <f>IF(($C154&gt;='Speed and Load result'!$D$3)*AND(AF57&gt;='Speed and Load result'!$D$6),1,0)</f>
        <v>0</v>
      </c>
      <c r="AG154" s="15">
        <f>IF(($C154&gt;='Speed and Load result'!$D$3)*AND(AG57&gt;='Speed and Load result'!$D$6),1,0)</f>
        <v>0</v>
      </c>
      <c r="AH154" s="15">
        <f>IF(($C154&gt;='Speed and Load result'!$D$3)*AND(AH57&gt;='Speed and Load result'!$D$6),1,0)</f>
        <v>0</v>
      </c>
      <c r="AI154" s="15">
        <f>IF(($C154&gt;='Speed and Load result'!$D$3)*AND(AI57&gt;='Speed and Load result'!$D$6),1,0)</f>
        <v>0</v>
      </c>
      <c r="AJ154" s="15">
        <f>IF(($C154&gt;='Speed and Load result'!$D$3)*AND(AJ57&gt;='Speed and Load result'!$D$6),1,0)</f>
        <v>0</v>
      </c>
      <c r="AK154" s="15">
        <f>IF(($C154&gt;='Speed and Load result'!$D$3)*AND(AK57&gt;='Speed and Load result'!$D$6),1,0)</f>
        <v>0</v>
      </c>
      <c r="AL154" s="15">
        <f>IF(($C154&gt;='Speed and Load result'!$D$3)*AND(AL57&gt;='Speed and Load result'!$D$6),1,0)</f>
        <v>0</v>
      </c>
      <c r="AM154" s="15">
        <f>IF(($C154&gt;='Speed and Load result'!$D$3)*AND(AM57&gt;='Speed and Load result'!$D$6),1,0)</f>
        <v>0</v>
      </c>
      <c r="AN154" s="15">
        <f>IF(($C154&gt;='Speed and Load result'!$D$3)*AND(AN57&gt;='Speed and Load result'!$D$6),1,0)</f>
        <v>0</v>
      </c>
      <c r="AO154" s="15">
        <f>IF(($C154&gt;='Speed and Load result'!$D$3)*AND(AO57&gt;='Speed and Load result'!$D$6),1,0)</f>
        <v>0</v>
      </c>
      <c r="AP154" s="15">
        <f>IF(($C154&gt;='Speed and Load result'!$D$3)*AND(AP57&gt;='Speed and Load result'!$D$6),1,0)</f>
        <v>0</v>
      </c>
      <c r="AQ154" s="15">
        <f>IF(($C154&gt;='Speed and Load result'!$D$3)*AND(AQ57&gt;='Speed and Load result'!$D$6),1,0)</f>
        <v>0</v>
      </c>
      <c r="AR154" s="15">
        <f>IF(($C154&gt;='Speed and Load result'!$D$3)*AND(AR57&gt;='Speed and Load result'!$D$6),1,0)</f>
        <v>0</v>
      </c>
      <c r="AS154" s="15">
        <f>IF(($C154&gt;='Speed and Load result'!$D$3)*AND(AS57&gt;='Speed and Load result'!$D$6),1,0)</f>
        <v>0</v>
      </c>
      <c r="AT154" s="15">
        <f>IF(($C154&gt;='Speed and Load result'!$D$3)*AND(AT57&gt;='Speed and Load result'!$D$6),1,0)</f>
        <v>0</v>
      </c>
      <c r="AU154" s="15">
        <f>IF(($C154&gt;='Speed and Load result'!$D$3)*AND(AU57&gt;='Speed and Load result'!$D$6),1,0)</f>
        <v>0</v>
      </c>
      <c r="AV154" s="15">
        <f>IF(($C154&gt;='Speed and Load result'!$D$3)*AND(AV57&gt;='Speed and Load result'!$D$6),1,0)</f>
        <v>0</v>
      </c>
      <c r="AW154" s="15">
        <f>IF(($C154&gt;='Speed and Load result'!$D$3)*AND(AW57&gt;='Speed and Load result'!$D$6),1,0)</f>
        <v>0</v>
      </c>
      <c r="AX154" s="15">
        <f>IF(($C154&gt;='Speed and Load result'!$D$3)*AND(AX57&gt;='Speed and Load result'!$D$6),1,0)</f>
        <v>0</v>
      </c>
      <c r="AY154" s="15">
        <f>IF(($C154&gt;='Speed and Load result'!$D$3)*AND(AY57&gt;='Speed and Load result'!$D$6),1,0)</f>
        <v>0</v>
      </c>
      <c r="AZ154" s="15">
        <f>IF(($C154&gt;='Speed and Load result'!$D$3)*AND(AZ57&gt;='Speed and Load result'!$D$6),1,0)</f>
        <v>0</v>
      </c>
      <c r="BA154" s="15">
        <f>IF(($C154&gt;='Speed and Load result'!$D$3)*AND(BA57&gt;='Speed and Load result'!$D$6),1,0)</f>
        <v>0</v>
      </c>
      <c r="BB154" s="15">
        <f>IF(($C154&gt;='Speed and Load result'!$D$3)*AND(BB57&gt;='Speed and Load result'!$D$6),1,0)</f>
        <v>0</v>
      </c>
      <c r="BC154" s="15">
        <f>IF(($C154&gt;='Speed and Load result'!$D$3)*AND(BC57&gt;='Speed and Load result'!$D$6),1,0)</f>
        <v>0</v>
      </c>
      <c r="BD154" s="15">
        <f>IF(($C154&gt;='Speed and Load result'!$D$3)*AND(BD57&gt;='Speed and Load result'!$D$6),1,0)</f>
        <v>0</v>
      </c>
      <c r="BE154" s="15">
        <f>IF(($C154&gt;='Speed and Load result'!$D$3)*AND(BE57&gt;='Speed and Load result'!$D$6),1,0)</f>
        <v>0</v>
      </c>
      <c r="BF154" s="15">
        <f>IF(($C154&gt;='Speed and Load result'!$D$3)*AND(BF57&gt;='Speed and Load result'!$D$6),1,0)</f>
        <v>0</v>
      </c>
      <c r="BG154" s="15">
        <f>IF(($C154&gt;='Speed and Load result'!$D$3)*AND(BG57&gt;='Speed and Load result'!$D$6),1,0)</f>
        <v>0</v>
      </c>
      <c r="BH154" s="15">
        <f>IF(($C154&gt;='Speed and Load result'!$D$3)*AND(BH57&gt;='Speed and Load result'!$D$6),1,0)</f>
        <v>0</v>
      </c>
      <c r="BI154" s="15">
        <f>IF(($C154&gt;='Speed and Load result'!$D$3)*AND(BI57&gt;='Speed and Load result'!$D$6),1,0)</f>
        <v>0</v>
      </c>
      <c r="BJ154" s="15">
        <f>IF(($C154&gt;='Speed and Load result'!$D$3)*AND(BJ57&gt;='Speed and Load result'!$D$6),1,0)</f>
        <v>0</v>
      </c>
      <c r="BK154" s="15">
        <f>IF(($C154&gt;='Speed and Load result'!$D$3)*AND(BK57&gt;='Speed and Load result'!$D$6),1,0)</f>
        <v>0</v>
      </c>
      <c r="BL154" s="15">
        <f>IF(($C154&gt;='Speed and Load result'!$D$3)*AND(BL57&gt;='Speed and Load result'!$D$6),1,0)</f>
        <v>0</v>
      </c>
      <c r="BM154" s="15">
        <f>IF(($C154&gt;='Speed and Load result'!$D$3)*AND(BM57&gt;='Speed and Load result'!$D$6),1,0)</f>
        <v>0</v>
      </c>
      <c r="BN154" s="15">
        <f>IF(($C154&gt;='Speed and Load result'!$D$3)*AND(BN57&gt;='Speed and Load result'!$D$6),1,0)</f>
        <v>1</v>
      </c>
      <c r="BO154" s="15">
        <f>IF(($C154&gt;='Speed and Load result'!$D$3)*AND(BO57&gt;='Speed and Load result'!$D$6),1,0)</f>
        <v>1</v>
      </c>
    </row>
    <row r="155" spans="2:67" hidden="1">
      <c r="B155" s="106"/>
      <c r="C155" s="15">
        <f t="shared" si="25"/>
        <v>800</v>
      </c>
      <c r="D155" s="9" t="s">
        <v>209</v>
      </c>
      <c r="E155" s="15">
        <f>IF(($C155&gt;='Speed and Load result'!$D$3)*AND(E58&gt;='Speed and Load result'!$D$6),1,0)</f>
        <v>0</v>
      </c>
      <c r="F155" s="15">
        <f>IF(($C155&gt;='Speed and Load result'!$D$3)*AND(F58&gt;='Speed and Load result'!$D$6),1,0)</f>
        <v>0</v>
      </c>
      <c r="G155" s="15">
        <f>IF(($C155&gt;='Speed and Load result'!$D$3)*AND(G58&gt;='Speed and Load result'!$D$6),1,0)</f>
        <v>0</v>
      </c>
      <c r="H155" s="15">
        <f>IF(($C155&gt;='Speed and Load result'!$D$3)*AND(H58&gt;='Speed and Load result'!$D$6),1,0)</f>
        <v>0</v>
      </c>
      <c r="I155" s="15">
        <f>IF(($C155&gt;='Speed and Load result'!$D$3)*AND(I58&gt;='Speed and Load result'!$D$6),1,0)</f>
        <v>0</v>
      </c>
      <c r="J155" s="15">
        <f>IF(($C155&gt;='Speed and Load result'!$D$3)*AND(J58&gt;='Speed and Load result'!$D$6),1,0)</f>
        <v>0</v>
      </c>
      <c r="K155" s="15">
        <f>IF(($C155&gt;='Speed and Load result'!$D$3)*AND(K58&gt;='Speed and Load result'!$D$6),1,0)</f>
        <v>0</v>
      </c>
      <c r="L155" s="15">
        <f>IF(($C155&gt;='Speed and Load result'!$D$3)*AND(L58&gt;='Speed and Load result'!$D$6),1,0)</f>
        <v>0</v>
      </c>
      <c r="M155" s="15">
        <f>IF(($C155&gt;='Speed and Load result'!$D$3)*AND(M58&gt;='Speed and Load result'!$D$6),1,0)</f>
        <v>0</v>
      </c>
      <c r="N155" s="15">
        <f>IF(($C155&gt;='Speed and Load result'!$D$3)*AND(N58&gt;='Speed and Load result'!$D$6),1,0)</f>
        <v>0</v>
      </c>
      <c r="O155" s="15">
        <f>IF(($C155&gt;='Speed and Load result'!$D$3)*AND(O58&gt;='Speed and Load result'!$D$6),1,0)</f>
        <v>0</v>
      </c>
      <c r="P155" s="15">
        <f>IF(($C155&gt;='Speed and Load result'!$D$3)*AND(P58&gt;='Speed and Load result'!$D$6),1,0)</f>
        <v>0</v>
      </c>
      <c r="Q155" s="15">
        <f>IF(($C155&gt;='Speed and Load result'!$D$3)*AND(Q58&gt;='Speed and Load result'!$D$6),1,0)</f>
        <v>0</v>
      </c>
      <c r="R155" s="15">
        <f>IF(($C155&gt;='Speed and Load result'!$D$3)*AND(R58&gt;='Speed and Load result'!$D$6),1,0)</f>
        <v>0</v>
      </c>
      <c r="S155" s="15">
        <f>IF(($C155&gt;='Speed and Load result'!$D$3)*AND(S58&gt;='Speed and Load result'!$D$6),1,0)</f>
        <v>0</v>
      </c>
      <c r="T155" s="15">
        <f>IF(($C155&gt;='Speed and Load result'!$D$3)*AND(T58&gt;='Speed and Load result'!$D$6),1,0)</f>
        <v>1</v>
      </c>
      <c r="U155" s="15">
        <f>IF(($C155&gt;='Speed and Load result'!$D$3)*AND(U58&gt;='Speed and Load result'!$D$6),1,0)</f>
        <v>1</v>
      </c>
      <c r="V155" s="15">
        <f>IF(($C155&gt;='Speed and Load result'!$D$3)*AND(V58&gt;='Speed and Load result'!$D$6),1,0)</f>
        <v>0</v>
      </c>
      <c r="W155" s="15">
        <f>IF(($C155&gt;='Speed and Load result'!$D$3)*AND(W58&gt;='Speed and Load result'!$D$6),1,0)</f>
        <v>0</v>
      </c>
      <c r="X155" s="15">
        <f>IF(($C155&gt;='Speed and Load result'!$D$3)*AND(X58&gt;='Speed and Load result'!$D$6),1,0)</f>
        <v>0</v>
      </c>
      <c r="Y155" s="15">
        <f>IF(($C155&gt;='Speed and Load result'!$D$3)*AND(Y58&gt;='Speed and Load result'!$D$6),1,0)</f>
        <v>0</v>
      </c>
      <c r="Z155" s="15">
        <f>IF(($C155&gt;='Speed and Load result'!$D$3)*AND(Z58&gt;='Speed and Load result'!$D$6),1,0)</f>
        <v>1</v>
      </c>
      <c r="AA155" s="15">
        <f>IF(($C155&gt;='Speed and Load result'!$D$3)*AND(AA58&gt;='Speed and Load result'!$D$6),1,0)</f>
        <v>1</v>
      </c>
      <c r="AB155" s="15">
        <f>IF(($C155&gt;='Speed and Load result'!$D$3)*AND(AB58&gt;='Speed and Load result'!$D$6),1,0)</f>
        <v>0</v>
      </c>
      <c r="AC155" s="15">
        <f>IF(($C155&gt;='Speed and Load result'!$D$3)*AND(AC58&gt;='Speed and Load result'!$D$6),1,0)</f>
        <v>0</v>
      </c>
      <c r="AD155" s="15">
        <f>IF(($C155&gt;='Speed and Load result'!$D$3)*AND(AD58&gt;='Speed and Load result'!$D$6),1,0)</f>
        <v>0</v>
      </c>
      <c r="AE155" s="15">
        <f>IF(($C155&gt;='Speed and Load result'!$D$3)*AND(AE58&gt;='Speed and Load result'!$D$6),1,0)</f>
        <v>1</v>
      </c>
      <c r="AF155" s="15">
        <f>IF(($C155&gt;='Speed and Load result'!$D$3)*AND(AF58&gt;='Speed and Load result'!$D$6),1,0)</f>
        <v>1</v>
      </c>
      <c r="AG155" s="15">
        <f>IF(($C155&gt;='Speed and Load result'!$D$3)*AND(AG58&gt;='Speed and Load result'!$D$6),1,0)</f>
        <v>1</v>
      </c>
      <c r="AH155" s="15">
        <f>IF(($C155&gt;='Speed and Load result'!$D$3)*AND(AH58&gt;='Speed and Load result'!$D$6),1,0)</f>
        <v>0</v>
      </c>
      <c r="AI155" s="15">
        <f>IF(($C155&gt;='Speed and Load result'!$D$3)*AND(AI58&gt;='Speed and Load result'!$D$6),1,0)</f>
        <v>0</v>
      </c>
      <c r="AJ155" s="15">
        <f>IF(($C155&gt;='Speed and Load result'!$D$3)*AND(AJ58&gt;='Speed and Load result'!$D$6),1,0)</f>
        <v>0</v>
      </c>
      <c r="AK155" s="15">
        <f>IF(($C155&gt;='Speed and Load result'!$D$3)*AND(AK58&gt;='Speed and Load result'!$D$6),1,0)</f>
        <v>0</v>
      </c>
      <c r="AL155" s="15">
        <f>IF(($C155&gt;='Speed and Load result'!$D$3)*AND(AL58&gt;='Speed and Load result'!$D$6),1,0)</f>
        <v>0</v>
      </c>
      <c r="AM155" s="15">
        <f>IF(($C155&gt;='Speed and Load result'!$D$3)*AND(AM58&gt;='Speed and Load result'!$D$6),1,0)</f>
        <v>0</v>
      </c>
      <c r="AN155" s="15">
        <f>IF(($C155&gt;='Speed and Load result'!$D$3)*AND(AN58&gt;='Speed and Load result'!$D$6),1,0)</f>
        <v>0</v>
      </c>
      <c r="AO155" s="15">
        <f>IF(($C155&gt;='Speed and Load result'!$D$3)*AND(AO58&gt;='Speed and Load result'!$D$6),1,0)</f>
        <v>0</v>
      </c>
      <c r="AP155" s="15">
        <f>IF(($C155&gt;='Speed and Load result'!$D$3)*AND(AP58&gt;='Speed and Load result'!$D$6),1,0)</f>
        <v>0</v>
      </c>
      <c r="AQ155" s="15">
        <f>IF(($C155&gt;='Speed and Load result'!$D$3)*AND(AQ58&gt;='Speed and Load result'!$D$6),1,0)</f>
        <v>0</v>
      </c>
      <c r="AR155" s="15">
        <f>IF(($C155&gt;='Speed and Load result'!$D$3)*AND(AR58&gt;='Speed and Load result'!$D$6),1,0)</f>
        <v>0</v>
      </c>
      <c r="AS155" s="15">
        <f>IF(($C155&gt;='Speed and Load result'!$D$3)*AND(AS58&gt;='Speed and Load result'!$D$6),1,0)</f>
        <v>0</v>
      </c>
      <c r="AT155" s="15">
        <f>IF(($C155&gt;='Speed and Load result'!$D$3)*AND(AT58&gt;='Speed and Load result'!$D$6),1,0)</f>
        <v>0</v>
      </c>
      <c r="AU155" s="15">
        <f>IF(($C155&gt;='Speed and Load result'!$D$3)*AND(AU58&gt;='Speed and Load result'!$D$6),1,0)</f>
        <v>0</v>
      </c>
      <c r="AV155" s="15">
        <f>IF(($C155&gt;='Speed and Load result'!$D$3)*AND(AV58&gt;='Speed and Load result'!$D$6),1,0)</f>
        <v>0</v>
      </c>
      <c r="AW155" s="15">
        <f>IF(($C155&gt;='Speed and Load result'!$D$3)*AND(AW58&gt;='Speed and Load result'!$D$6),1,0)</f>
        <v>0</v>
      </c>
      <c r="AX155" s="15">
        <f>IF(($C155&gt;='Speed and Load result'!$D$3)*AND(AX58&gt;='Speed and Load result'!$D$6),1,0)</f>
        <v>1</v>
      </c>
      <c r="AY155" s="15">
        <f>IF(($C155&gt;='Speed and Load result'!$D$3)*AND(AY58&gt;='Speed and Load result'!$D$6),1,0)</f>
        <v>1</v>
      </c>
      <c r="AZ155" s="15">
        <f>IF(($C155&gt;='Speed and Load result'!$D$3)*AND(AZ58&gt;='Speed and Load result'!$D$6),1,0)</f>
        <v>1</v>
      </c>
      <c r="BA155" s="15">
        <f>IF(($C155&gt;='Speed and Load result'!$D$3)*AND(BA58&gt;='Speed and Load result'!$D$6),1,0)</f>
        <v>1</v>
      </c>
      <c r="BB155" s="15">
        <f>IF(($C155&gt;='Speed and Load result'!$D$3)*AND(BB58&gt;='Speed and Load result'!$D$6),1,0)</f>
        <v>0</v>
      </c>
      <c r="BC155" s="15">
        <f>IF(($C155&gt;='Speed and Load result'!$D$3)*AND(BC58&gt;='Speed and Load result'!$D$6),1,0)</f>
        <v>0</v>
      </c>
      <c r="BD155" s="15">
        <f>IF(($C155&gt;='Speed and Load result'!$D$3)*AND(BD58&gt;='Speed and Load result'!$D$6),1,0)</f>
        <v>0</v>
      </c>
      <c r="BE155" s="15">
        <f>IF(($C155&gt;='Speed and Load result'!$D$3)*AND(BE58&gt;='Speed and Load result'!$D$6),1,0)</f>
        <v>0</v>
      </c>
      <c r="BF155" s="15">
        <f>IF(($C155&gt;='Speed and Load result'!$D$3)*AND(BF58&gt;='Speed and Load result'!$D$6),1,0)</f>
        <v>0</v>
      </c>
      <c r="BG155" s="15">
        <f>IF(($C155&gt;='Speed and Load result'!$D$3)*AND(BG58&gt;='Speed and Load result'!$D$6),1,0)</f>
        <v>0</v>
      </c>
      <c r="BH155" s="15">
        <f>IF(($C155&gt;='Speed and Load result'!$D$3)*AND(BH58&gt;='Speed and Load result'!$D$6),1,0)</f>
        <v>1</v>
      </c>
      <c r="BI155" s="15">
        <f>IF(($C155&gt;='Speed and Load result'!$D$3)*AND(BI58&gt;='Speed and Load result'!$D$6),1,0)</f>
        <v>1</v>
      </c>
      <c r="BJ155" s="15">
        <f>IF(($C155&gt;='Speed and Load result'!$D$3)*AND(BJ58&gt;='Speed and Load result'!$D$6),1,0)</f>
        <v>1</v>
      </c>
      <c r="BK155" s="15">
        <f>IF(($C155&gt;='Speed and Load result'!$D$3)*AND(BK58&gt;='Speed and Load result'!$D$6),1,0)</f>
        <v>1</v>
      </c>
      <c r="BL155" s="15">
        <f>IF(($C155&gt;='Speed and Load result'!$D$3)*AND(BL58&gt;='Speed and Load result'!$D$6),1,0)</f>
        <v>0</v>
      </c>
      <c r="BM155" s="15">
        <f>IF(($C155&gt;='Speed and Load result'!$D$3)*AND(BM58&gt;='Speed and Load result'!$D$6),1,0)</f>
        <v>0</v>
      </c>
      <c r="BN155" s="15">
        <f>IF(($C155&gt;='Speed and Load result'!$D$3)*AND(BN58&gt;='Speed and Load result'!$D$6),1,0)</f>
        <v>0</v>
      </c>
      <c r="BO155" s="15">
        <f>IF(($C155&gt;='Speed and Load result'!$D$3)*AND(BO58&gt;='Speed and Load result'!$D$6),1,0)</f>
        <v>0</v>
      </c>
    </row>
    <row r="156" spans="2:67" hidden="1">
      <c r="B156" s="106"/>
      <c r="C156" s="15">
        <f t="shared" si="25"/>
        <v>850</v>
      </c>
      <c r="D156" s="9" t="s">
        <v>209</v>
      </c>
      <c r="E156" s="15">
        <f>IF(($C156&gt;='Speed and Load result'!$D$3)*AND(E59&gt;='Speed and Load result'!$D$6),1,0)</f>
        <v>0</v>
      </c>
      <c r="F156" s="15">
        <f>IF(($C156&gt;='Speed and Load result'!$D$3)*AND(F59&gt;='Speed and Load result'!$D$6),1,0)</f>
        <v>0</v>
      </c>
      <c r="G156" s="15">
        <f>IF(($C156&gt;='Speed and Load result'!$D$3)*AND(G59&gt;='Speed and Load result'!$D$6),1,0)</f>
        <v>0</v>
      </c>
      <c r="H156" s="15">
        <f>IF(($C156&gt;='Speed and Load result'!$D$3)*AND(H59&gt;='Speed and Load result'!$D$6),1,0)</f>
        <v>0</v>
      </c>
      <c r="I156" s="15">
        <f>IF(($C156&gt;='Speed and Load result'!$D$3)*AND(I59&gt;='Speed and Load result'!$D$6),1,0)</f>
        <v>0</v>
      </c>
      <c r="J156" s="15">
        <f>IF(($C156&gt;='Speed and Load result'!$D$3)*AND(J59&gt;='Speed and Load result'!$D$6),1,0)</f>
        <v>0</v>
      </c>
      <c r="K156" s="15">
        <f>IF(($C156&gt;='Speed and Load result'!$D$3)*AND(K59&gt;='Speed and Load result'!$D$6),1,0)</f>
        <v>0</v>
      </c>
      <c r="L156" s="15">
        <f>IF(($C156&gt;='Speed and Load result'!$D$3)*AND(L59&gt;='Speed and Load result'!$D$6),1,0)</f>
        <v>0</v>
      </c>
      <c r="M156" s="15">
        <f>IF(($C156&gt;='Speed and Load result'!$D$3)*AND(M59&gt;='Speed and Load result'!$D$6),1,0)</f>
        <v>0</v>
      </c>
      <c r="N156" s="15">
        <f>IF(($C156&gt;='Speed and Load result'!$D$3)*AND(N59&gt;='Speed and Load result'!$D$6),1,0)</f>
        <v>0</v>
      </c>
      <c r="O156" s="15">
        <f>IF(($C156&gt;='Speed and Load result'!$D$3)*AND(O59&gt;='Speed and Load result'!$D$6),1,0)</f>
        <v>0</v>
      </c>
      <c r="P156" s="15">
        <f>IF(($C156&gt;='Speed and Load result'!$D$3)*AND(P59&gt;='Speed and Load result'!$D$6),1,0)</f>
        <v>0</v>
      </c>
      <c r="Q156" s="15">
        <f>IF(($C156&gt;='Speed and Load result'!$D$3)*AND(Q59&gt;='Speed and Load result'!$D$6),1,0)</f>
        <v>0</v>
      </c>
      <c r="R156" s="15">
        <f>IF(($C156&gt;='Speed and Load result'!$D$3)*AND(R59&gt;='Speed and Load result'!$D$6),1,0)</f>
        <v>0</v>
      </c>
      <c r="S156" s="15">
        <f>IF(($C156&gt;='Speed and Load result'!$D$3)*AND(S59&gt;='Speed and Load result'!$D$6),1,0)</f>
        <v>0</v>
      </c>
      <c r="T156" s="15">
        <f>IF(($C156&gt;='Speed and Load result'!$D$3)*AND(T59&gt;='Speed and Load result'!$D$6),1,0)</f>
        <v>0</v>
      </c>
      <c r="U156" s="15">
        <f>IF(($C156&gt;='Speed and Load result'!$D$3)*AND(U59&gt;='Speed and Load result'!$D$6),1,0)</f>
        <v>0</v>
      </c>
      <c r="V156" s="15">
        <f>IF(($C156&gt;='Speed and Load result'!$D$3)*AND(V59&gt;='Speed and Load result'!$D$6),1,0)</f>
        <v>0</v>
      </c>
      <c r="W156" s="15">
        <f>IF(($C156&gt;='Speed and Load result'!$D$3)*AND(W59&gt;='Speed and Load result'!$D$6),1,0)</f>
        <v>0</v>
      </c>
      <c r="X156" s="15">
        <f>IF(($C156&gt;='Speed and Load result'!$D$3)*AND(X59&gt;='Speed and Load result'!$D$6),1,0)</f>
        <v>0</v>
      </c>
      <c r="Y156" s="15">
        <f>IF(($C156&gt;='Speed and Load result'!$D$3)*AND(Y59&gt;='Speed and Load result'!$D$6),1,0)</f>
        <v>0</v>
      </c>
      <c r="Z156" s="15">
        <f>IF(($C156&gt;='Speed and Load result'!$D$3)*AND(Z59&gt;='Speed and Load result'!$D$6),1,0)</f>
        <v>0</v>
      </c>
      <c r="AA156" s="15">
        <f>IF(($C156&gt;='Speed and Load result'!$D$3)*AND(AA59&gt;='Speed and Load result'!$D$6),1,0)</f>
        <v>0</v>
      </c>
      <c r="AB156" s="15">
        <f>IF(($C156&gt;='Speed and Load result'!$D$3)*AND(AB59&gt;='Speed and Load result'!$D$6),1,0)</f>
        <v>0</v>
      </c>
      <c r="AC156" s="15">
        <f>IF(($C156&gt;='Speed and Load result'!$D$3)*AND(AC59&gt;='Speed and Load result'!$D$6),1,0)</f>
        <v>0</v>
      </c>
      <c r="AD156" s="15">
        <f>IF(($C156&gt;='Speed and Load result'!$D$3)*AND(AD59&gt;='Speed and Load result'!$D$6),1,0)</f>
        <v>0</v>
      </c>
      <c r="AE156" s="15">
        <f>IF(($C156&gt;='Speed and Load result'!$D$3)*AND(AE59&gt;='Speed and Load result'!$D$6),1,0)</f>
        <v>0</v>
      </c>
      <c r="AF156" s="15">
        <f>IF(($C156&gt;='Speed and Load result'!$D$3)*AND(AF59&gt;='Speed and Load result'!$D$6),1,0)</f>
        <v>0</v>
      </c>
      <c r="AG156" s="15">
        <f>IF(($C156&gt;='Speed and Load result'!$D$3)*AND(AG59&gt;='Speed and Load result'!$D$6),1,0)</f>
        <v>0</v>
      </c>
      <c r="AH156" s="15">
        <f>IF(($C156&gt;='Speed and Load result'!$D$3)*AND(AH59&gt;='Speed and Load result'!$D$6),1,0)</f>
        <v>0</v>
      </c>
      <c r="AI156" s="15">
        <f>IF(($C156&gt;='Speed and Load result'!$D$3)*AND(AI59&gt;='Speed and Load result'!$D$6),1,0)</f>
        <v>0</v>
      </c>
      <c r="AJ156" s="15">
        <f>IF(($C156&gt;='Speed and Load result'!$D$3)*AND(AJ59&gt;='Speed and Load result'!$D$6),1,0)</f>
        <v>0</v>
      </c>
      <c r="AK156" s="15">
        <f>IF(($C156&gt;='Speed and Load result'!$D$3)*AND(AK59&gt;='Speed and Load result'!$D$6),1,0)</f>
        <v>0</v>
      </c>
      <c r="AL156" s="15">
        <f>IF(($C156&gt;='Speed and Load result'!$D$3)*AND(AL59&gt;='Speed and Load result'!$D$6),1,0)</f>
        <v>0</v>
      </c>
      <c r="AM156" s="15">
        <f>IF(($C156&gt;='Speed and Load result'!$D$3)*AND(AM59&gt;='Speed and Load result'!$D$6),1,0)</f>
        <v>0</v>
      </c>
      <c r="AN156" s="15">
        <f>IF(($C156&gt;='Speed and Load result'!$D$3)*AND(AN59&gt;='Speed and Load result'!$D$6),1,0)</f>
        <v>0</v>
      </c>
      <c r="AO156" s="15">
        <f>IF(($C156&gt;='Speed and Load result'!$D$3)*AND(AO59&gt;='Speed and Load result'!$D$6),1,0)</f>
        <v>0</v>
      </c>
      <c r="AP156" s="15">
        <f>IF(($C156&gt;='Speed and Load result'!$D$3)*AND(AP59&gt;='Speed and Load result'!$D$6),1,0)</f>
        <v>0</v>
      </c>
      <c r="AQ156" s="15">
        <f>IF(($C156&gt;='Speed and Load result'!$D$3)*AND(AQ59&gt;='Speed and Load result'!$D$6),1,0)</f>
        <v>0</v>
      </c>
      <c r="AR156" s="15">
        <f>IF(($C156&gt;='Speed and Load result'!$D$3)*AND(AR59&gt;='Speed and Load result'!$D$6),1,0)</f>
        <v>0</v>
      </c>
      <c r="AS156" s="15">
        <f>IF(($C156&gt;='Speed and Load result'!$D$3)*AND(AS59&gt;='Speed and Load result'!$D$6),1,0)</f>
        <v>0</v>
      </c>
      <c r="AT156" s="15">
        <f>IF(($C156&gt;='Speed and Load result'!$D$3)*AND(AT59&gt;='Speed and Load result'!$D$6),1,0)</f>
        <v>0</v>
      </c>
      <c r="AU156" s="15">
        <f>IF(($C156&gt;='Speed and Load result'!$D$3)*AND(AU59&gt;='Speed and Load result'!$D$6),1,0)</f>
        <v>0</v>
      </c>
      <c r="AV156" s="15">
        <f>IF(($C156&gt;='Speed and Load result'!$D$3)*AND(AV59&gt;='Speed and Load result'!$D$6),1,0)</f>
        <v>0</v>
      </c>
      <c r="AW156" s="15">
        <f>IF(($C156&gt;='Speed and Load result'!$D$3)*AND(AW59&gt;='Speed and Load result'!$D$6),1,0)</f>
        <v>0</v>
      </c>
      <c r="AX156" s="15">
        <f>IF(($C156&gt;='Speed and Load result'!$D$3)*AND(AX59&gt;='Speed and Load result'!$D$6),1,0)</f>
        <v>0</v>
      </c>
      <c r="AY156" s="15">
        <f>IF(($C156&gt;='Speed and Load result'!$D$3)*AND(AY59&gt;='Speed and Load result'!$D$6),1,0)</f>
        <v>0</v>
      </c>
      <c r="AZ156" s="15">
        <f>IF(($C156&gt;='Speed and Load result'!$D$3)*AND(AZ59&gt;='Speed and Load result'!$D$6),1,0)</f>
        <v>0</v>
      </c>
      <c r="BA156" s="15">
        <f>IF(($C156&gt;='Speed and Load result'!$D$3)*AND(BA59&gt;='Speed and Load result'!$D$6),1,0)</f>
        <v>0</v>
      </c>
      <c r="BB156" s="15">
        <f>IF(($C156&gt;='Speed and Load result'!$D$3)*AND(BB59&gt;='Speed and Load result'!$D$6),1,0)</f>
        <v>0</v>
      </c>
      <c r="BC156" s="15">
        <f>IF(($C156&gt;='Speed and Load result'!$D$3)*AND(BC59&gt;='Speed and Load result'!$D$6),1,0)</f>
        <v>0</v>
      </c>
      <c r="BD156" s="15">
        <f>IF(($C156&gt;='Speed and Load result'!$D$3)*AND(BD59&gt;='Speed and Load result'!$D$6),1,0)</f>
        <v>0</v>
      </c>
      <c r="BE156" s="15">
        <f>IF(($C156&gt;='Speed and Load result'!$D$3)*AND(BE59&gt;='Speed and Load result'!$D$6),1,0)</f>
        <v>0</v>
      </c>
      <c r="BF156" s="15">
        <f>IF(($C156&gt;='Speed and Load result'!$D$3)*AND(BF59&gt;='Speed and Load result'!$D$6),1,0)</f>
        <v>0</v>
      </c>
      <c r="BG156" s="15">
        <f>IF(($C156&gt;='Speed and Load result'!$D$3)*AND(BG59&gt;='Speed and Load result'!$D$6),1,0)</f>
        <v>0</v>
      </c>
      <c r="BH156" s="15">
        <f>IF(($C156&gt;='Speed and Load result'!$D$3)*AND(BH59&gt;='Speed and Load result'!$D$6),1,0)</f>
        <v>0</v>
      </c>
      <c r="BI156" s="15">
        <f>IF(($C156&gt;='Speed and Load result'!$D$3)*AND(BI59&gt;='Speed and Load result'!$D$6),1,0)</f>
        <v>0</v>
      </c>
      <c r="BJ156" s="15">
        <f>IF(($C156&gt;='Speed and Load result'!$D$3)*AND(BJ59&gt;='Speed and Load result'!$D$6),1,0)</f>
        <v>0</v>
      </c>
      <c r="BK156" s="15">
        <f>IF(($C156&gt;='Speed and Load result'!$D$3)*AND(BK59&gt;='Speed and Load result'!$D$6),1,0)</f>
        <v>0</v>
      </c>
      <c r="BL156" s="15">
        <f>IF(($C156&gt;='Speed and Load result'!$D$3)*AND(BL59&gt;='Speed and Load result'!$D$6),1,0)</f>
        <v>0</v>
      </c>
      <c r="BM156" s="15">
        <f>IF(($C156&gt;='Speed and Load result'!$D$3)*AND(BM59&gt;='Speed and Load result'!$D$6),1,0)</f>
        <v>0</v>
      </c>
      <c r="BN156" s="15">
        <f>IF(($C156&gt;='Speed and Load result'!$D$3)*AND(BN59&gt;='Speed and Load result'!$D$6),1,0)</f>
        <v>1</v>
      </c>
      <c r="BO156" s="15">
        <f>IF(($C156&gt;='Speed and Load result'!$D$3)*AND(BO59&gt;='Speed and Load result'!$D$6),1,0)</f>
        <v>1</v>
      </c>
    </row>
    <row r="157" spans="2:67" hidden="1">
      <c r="B157" s="106"/>
      <c r="C157" s="15">
        <f t="shared" si="25"/>
        <v>870</v>
      </c>
      <c r="D157" s="9" t="s">
        <v>209</v>
      </c>
      <c r="E157" s="15">
        <f>IF(($C157&gt;='Speed and Load result'!$D$3)*AND(E60&gt;='Speed and Load result'!$D$6),1,0)</f>
        <v>0</v>
      </c>
      <c r="F157" s="15">
        <f>IF(($C157&gt;='Speed and Load result'!$D$3)*AND(F60&gt;='Speed and Load result'!$D$6),1,0)</f>
        <v>0</v>
      </c>
      <c r="G157" s="15">
        <f>IF(($C157&gt;='Speed and Load result'!$D$3)*AND(G60&gt;='Speed and Load result'!$D$6),1,0)</f>
        <v>0</v>
      </c>
      <c r="H157" s="15">
        <f>IF(($C157&gt;='Speed and Load result'!$D$3)*AND(H60&gt;='Speed and Load result'!$D$6),1,0)</f>
        <v>0</v>
      </c>
      <c r="I157" s="15">
        <f>IF(($C157&gt;='Speed and Load result'!$D$3)*AND(I60&gt;='Speed and Load result'!$D$6),1,0)</f>
        <v>0</v>
      </c>
      <c r="J157" s="15">
        <f>IF(($C157&gt;='Speed and Load result'!$D$3)*AND(J60&gt;='Speed and Load result'!$D$6),1,0)</f>
        <v>0</v>
      </c>
      <c r="K157" s="15">
        <f>IF(($C157&gt;='Speed and Load result'!$D$3)*AND(K60&gt;='Speed and Load result'!$D$6),1,0)</f>
        <v>0</v>
      </c>
      <c r="L157" s="15">
        <f>IF(($C157&gt;='Speed and Load result'!$D$3)*AND(L60&gt;='Speed and Load result'!$D$6),1,0)</f>
        <v>0</v>
      </c>
      <c r="M157" s="15">
        <f>IF(($C157&gt;='Speed and Load result'!$D$3)*AND(M60&gt;='Speed and Load result'!$D$6),1,0)</f>
        <v>0</v>
      </c>
      <c r="N157" s="15">
        <f>IF(($C157&gt;='Speed and Load result'!$D$3)*AND(N60&gt;='Speed and Load result'!$D$6),1,0)</f>
        <v>0</v>
      </c>
      <c r="O157" s="15">
        <f>IF(($C157&gt;='Speed and Load result'!$D$3)*AND(O60&gt;='Speed and Load result'!$D$6),1,0)</f>
        <v>0</v>
      </c>
      <c r="P157" s="15">
        <f>IF(($C157&gt;='Speed and Load result'!$D$3)*AND(P60&gt;='Speed and Load result'!$D$6),1,0)</f>
        <v>0</v>
      </c>
      <c r="Q157" s="15">
        <f>IF(($C157&gt;='Speed and Load result'!$D$3)*AND(Q60&gt;='Speed and Load result'!$D$6),1,0)</f>
        <v>0</v>
      </c>
      <c r="R157" s="15">
        <f>IF(($C157&gt;='Speed and Load result'!$D$3)*AND(R60&gt;='Speed and Load result'!$D$6),1,0)</f>
        <v>0</v>
      </c>
      <c r="S157" s="15">
        <f>IF(($C157&gt;='Speed and Load result'!$D$3)*AND(S60&gt;='Speed and Load result'!$D$6),1,0)</f>
        <v>0</v>
      </c>
      <c r="T157" s="15">
        <f>IF(($C157&gt;='Speed and Load result'!$D$3)*AND(T60&gt;='Speed and Load result'!$D$6),1,0)</f>
        <v>0</v>
      </c>
      <c r="U157" s="15">
        <f>IF(($C157&gt;='Speed and Load result'!$D$3)*AND(U60&gt;='Speed and Load result'!$D$6),1,0)</f>
        <v>0</v>
      </c>
      <c r="V157" s="15">
        <f>IF(($C157&gt;='Speed and Load result'!$D$3)*AND(V60&gt;='Speed and Load result'!$D$6),1,0)</f>
        <v>0</v>
      </c>
      <c r="W157" s="15">
        <f>IF(($C157&gt;='Speed and Load result'!$D$3)*AND(W60&gt;='Speed and Load result'!$D$6),1,0)</f>
        <v>0</v>
      </c>
      <c r="X157" s="15">
        <f>IF(($C157&gt;='Speed and Load result'!$D$3)*AND(X60&gt;='Speed and Load result'!$D$6),1,0)</f>
        <v>0</v>
      </c>
      <c r="Y157" s="15">
        <f>IF(($C157&gt;='Speed and Load result'!$D$3)*AND(Y60&gt;='Speed and Load result'!$D$6),1,0)</f>
        <v>0</v>
      </c>
      <c r="Z157" s="15">
        <f>IF(($C157&gt;='Speed and Load result'!$D$3)*AND(Z60&gt;='Speed and Load result'!$D$6),1,0)</f>
        <v>0</v>
      </c>
      <c r="AA157" s="15">
        <f>IF(($C157&gt;='Speed and Load result'!$D$3)*AND(AA60&gt;='Speed and Load result'!$D$6),1,0)</f>
        <v>0</v>
      </c>
      <c r="AB157" s="15">
        <f>IF(($C157&gt;='Speed and Load result'!$D$3)*AND(AB60&gt;='Speed and Load result'!$D$6),1,0)</f>
        <v>0</v>
      </c>
      <c r="AC157" s="15">
        <f>IF(($C157&gt;='Speed and Load result'!$D$3)*AND(AC60&gt;='Speed and Load result'!$D$6),1,0)</f>
        <v>0</v>
      </c>
      <c r="AD157" s="15">
        <f>IF(($C157&gt;='Speed and Load result'!$D$3)*AND(AD60&gt;='Speed and Load result'!$D$6),1,0)</f>
        <v>0</v>
      </c>
      <c r="AE157" s="15">
        <f>IF(($C157&gt;='Speed and Load result'!$D$3)*AND(AE60&gt;='Speed and Load result'!$D$6),1,0)</f>
        <v>0</v>
      </c>
      <c r="AF157" s="15">
        <f>IF(($C157&gt;='Speed and Load result'!$D$3)*AND(AF60&gt;='Speed and Load result'!$D$6),1,0)</f>
        <v>0</v>
      </c>
      <c r="AG157" s="15">
        <f>IF(($C157&gt;='Speed and Load result'!$D$3)*AND(AG60&gt;='Speed and Load result'!$D$6),1,0)</f>
        <v>0</v>
      </c>
      <c r="AH157" s="15">
        <f>IF(($C157&gt;='Speed and Load result'!$D$3)*AND(AH60&gt;='Speed and Load result'!$D$6),1,0)</f>
        <v>1</v>
      </c>
      <c r="AI157" s="15">
        <f>IF(($C157&gt;='Speed and Load result'!$D$3)*AND(AI60&gt;='Speed and Load result'!$D$6),1,0)</f>
        <v>1</v>
      </c>
      <c r="AJ157" s="15">
        <f>IF(($C157&gt;='Speed and Load result'!$D$3)*AND(AJ60&gt;='Speed and Load result'!$D$6),1,0)</f>
        <v>0</v>
      </c>
      <c r="AK157" s="15">
        <f>IF(($C157&gt;='Speed and Load result'!$D$3)*AND(AK60&gt;='Speed and Load result'!$D$6),1,0)</f>
        <v>0</v>
      </c>
      <c r="AL157" s="15">
        <f>IF(($C157&gt;='Speed and Load result'!$D$3)*AND(AL60&gt;='Speed and Load result'!$D$6),1,0)</f>
        <v>0</v>
      </c>
      <c r="AM157" s="15">
        <f>IF(($C157&gt;='Speed and Load result'!$D$3)*AND(AM60&gt;='Speed and Load result'!$D$6),1,0)</f>
        <v>0</v>
      </c>
      <c r="AN157" s="15">
        <f>IF(($C157&gt;='Speed and Load result'!$D$3)*AND(AN60&gt;='Speed and Load result'!$D$6),1,0)</f>
        <v>0</v>
      </c>
      <c r="AO157" s="15">
        <f>IF(($C157&gt;='Speed and Load result'!$D$3)*AND(AO60&gt;='Speed and Load result'!$D$6),1,0)</f>
        <v>0</v>
      </c>
      <c r="AP157" s="15">
        <f>IF(($C157&gt;='Speed and Load result'!$D$3)*AND(AP60&gt;='Speed and Load result'!$D$6),1,0)</f>
        <v>0</v>
      </c>
      <c r="AQ157" s="15">
        <f>IF(($C157&gt;='Speed and Load result'!$D$3)*AND(AQ60&gt;='Speed and Load result'!$D$6),1,0)</f>
        <v>0</v>
      </c>
      <c r="AR157" s="15">
        <f>IF(($C157&gt;='Speed and Load result'!$D$3)*AND(AR60&gt;='Speed and Load result'!$D$6),1,0)</f>
        <v>0</v>
      </c>
      <c r="AS157" s="15">
        <f>IF(($C157&gt;='Speed and Load result'!$D$3)*AND(AS60&gt;='Speed and Load result'!$D$6),1,0)</f>
        <v>0</v>
      </c>
      <c r="AT157" s="15">
        <f>IF(($C157&gt;='Speed and Load result'!$D$3)*AND(AT60&gt;='Speed and Load result'!$D$6),1,0)</f>
        <v>0</v>
      </c>
      <c r="AU157" s="15">
        <f>IF(($C157&gt;='Speed and Load result'!$D$3)*AND(AU60&gt;='Speed and Load result'!$D$6),1,0)</f>
        <v>0</v>
      </c>
      <c r="AV157" s="15">
        <f>IF(($C157&gt;='Speed and Load result'!$D$3)*AND(AV60&gt;='Speed and Load result'!$D$6),1,0)</f>
        <v>0</v>
      </c>
      <c r="AW157" s="15">
        <f>IF(($C157&gt;='Speed and Load result'!$D$3)*AND(AW60&gt;='Speed and Load result'!$D$6),1,0)</f>
        <v>0</v>
      </c>
      <c r="AX157" s="15">
        <f>IF(($C157&gt;='Speed and Load result'!$D$3)*AND(AX60&gt;='Speed and Load result'!$D$6),1,0)</f>
        <v>0</v>
      </c>
      <c r="AY157" s="15">
        <f>IF(($C157&gt;='Speed and Load result'!$D$3)*AND(AY60&gt;='Speed and Load result'!$D$6),1,0)</f>
        <v>0</v>
      </c>
      <c r="AZ157" s="15">
        <f>IF(($C157&gt;='Speed and Load result'!$D$3)*AND(AZ60&gt;='Speed and Load result'!$D$6),1,0)</f>
        <v>0</v>
      </c>
      <c r="BA157" s="15">
        <f>IF(($C157&gt;='Speed and Load result'!$D$3)*AND(BA60&gt;='Speed and Load result'!$D$6),1,0)</f>
        <v>0</v>
      </c>
      <c r="BB157" s="15">
        <f>IF(($C157&gt;='Speed and Load result'!$D$3)*AND(BB60&gt;='Speed and Load result'!$D$6),1,0)</f>
        <v>0</v>
      </c>
      <c r="BC157" s="15">
        <f>IF(($C157&gt;='Speed and Load result'!$D$3)*AND(BC60&gt;='Speed and Load result'!$D$6),1,0)</f>
        <v>0</v>
      </c>
      <c r="BD157" s="15">
        <f>IF(($C157&gt;='Speed and Load result'!$D$3)*AND(BD60&gt;='Speed and Load result'!$D$6),1,0)</f>
        <v>0</v>
      </c>
      <c r="BE157" s="15">
        <f>IF(($C157&gt;='Speed and Load result'!$D$3)*AND(BE60&gt;='Speed and Load result'!$D$6),1,0)</f>
        <v>0</v>
      </c>
      <c r="BF157" s="15">
        <f>IF(($C157&gt;='Speed and Load result'!$D$3)*AND(BF60&gt;='Speed and Load result'!$D$6),1,0)</f>
        <v>0</v>
      </c>
      <c r="BG157" s="15">
        <f>IF(($C157&gt;='Speed and Load result'!$D$3)*AND(BG60&gt;='Speed and Load result'!$D$6),1,0)</f>
        <v>0</v>
      </c>
      <c r="BH157" s="15">
        <f>IF(($C157&gt;='Speed and Load result'!$D$3)*AND(BH60&gt;='Speed and Load result'!$D$6),1,0)</f>
        <v>0</v>
      </c>
      <c r="BI157" s="15">
        <f>IF(($C157&gt;='Speed and Load result'!$D$3)*AND(BI60&gt;='Speed and Load result'!$D$6),1,0)</f>
        <v>0</v>
      </c>
      <c r="BJ157" s="15">
        <f>IF(($C157&gt;='Speed and Load result'!$D$3)*AND(BJ60&gt;='Speed and Load result'!$D$6),1,0)</f>
        <v>0</v>
      </c>
      <c r="BK157" s="15">
        <f>IF(($C157&gt;='Speed and Load result'!$D$3)*AND(BK60&gt;='Speed and Load result'!$D$6),1,0)</f>
        <v>0</v>
      </c>
      <c r="BL157" s="15">
        <f>IF(($C157&gt;='Speed and Load result'!$D$3)*AND(BL60&gt;='Speed and Load result'!$D$6),1,0)</f>
        <v>0</v>
      </c>
      <c r="BM157" s="15">
        <f>IF(($C157&gt;='Speed and Load result'!$D$3)*AND(BM60&gt;='Speed and Load result'!$D$6),1,0)</f>
        <v>0</v>
      </c>
      <c r="BN157" s="15">
        <f>IF(($C157&gt;='Speed and Load result'!$D$3)*AND(BN60&gt;='Speed and Load result'!$D$6),1,0)</f>
        <v>0</v>
      </c>
      <c r="BO157" s="15">
        <f>IF(($C157&gt;='Speed and Load result'!$D$3)*AND(BO60&gt;='Speed and Load result'!$D$6),1,0)</f>
        <v>0</v>
      </c>
    </row>
    <row r="158" spans="2:67" hidden="1">
      <c r="B158" s="106"/>
      <c r="C158" s="15">
        <f t="shared" si="25"/>
        <v>900</v>
      </c>
      <c r="D158" s="9" t="s">
        <v>209</v>
      </c>
      <c r="E158" s="15">
        <f>IF(($C158&gt;='Speed and Load result'!$D$3)*AND(E61&gt;='Speed and Load result'!$D$6),1,0)</f>
        <v>0</v>
      </c>
      <c r="F158" s="15">
        <f>IF(($C158&gt;='Speed and Load result'!$D$3)*AND(F61&gt;='Speed and Load result'!$D$6),1,0)</f>
        <v>0</v>
      </c>
      <c r="G158" s="15">
        <f>IF(($C158&gt;='Speed and Load result'!$D$3)*AND(G61&gt;='Speed and Load result'!$D$6),1,0)</f>
        <v>0</v>
      </c>
      <c r="H158" s="15">
        <f>IF(($C158&gt;='Speed and Load result'!$D$3)*AND(H61&gt;='Speed and Load result'!$D$6),1,0)</f>
        <v>0</v>
      </c>
      <c r="I158" s="15">
        <f>IF(($C158&gt;='Speed and Load result'!$D$3)*AND(I61&gt;='Speed and Load result'!$D$6),1,0)</f>
        <v>0</v>
      </c>
      <c r="J158" s="15">
        <f>IF(($C158&gt;='Speed and Load result'!$D$3)*AND(J61&gt;='Speed and Load result'!$D$6),1,0)</f>
        <v>0</v>
      </c>
      <c r="K158" s="15">
        <f>IF(($C158&gt;='Speed and Load result'!$D$3)*AND(K61&gt;='Speed and Load result'!$D$6),1,0)</f>
        <v>0</v>
      </c>
      <c r="L158" s="15">
        <f>IF(($C158&gt;='Speed and Load result'!$D$3)*AND(L61&gt;='Speed and Load result'!$D$6),1,0)</f>
        <v>0</v>
      </c>
      <c r="M158" s="15">
        <f>IF(($C158&gt;='Speed and Load result'!$D$3)*AND(M61&gt;='Speed and Load result'!$D$6),1,0)</f>
        <v>0</v>
      </c>
      <c r="N158" s="15">
        <f>IF(($C158&gt;='Speed and Load result'!$D$3)*AND(N61&gt;='Speed and Load result'!$D$6),1,0)</f>
        <v>0</v>
      </c>
      <c r="O158" s="15">
        <f>IF(($C158&gt;='Speed and Load result'!$D$3)*AND(O61&gt;='Speed and Load result'!$D$6),1,0)</f>
        <v>0</v>
      </c>
      <c r="P158" s="15">
        <f>IF(($C158&gt;='Speed and Load result'!$D$3)*AND(P61&gt;='Speed and Load result'!$D$6),1,0)</f>
        <v>0</v>
      </c>
      <c r="Q158" s="15">
        <f>IF(($C158&gt;='Speed and Load result'!$D$3)*AND(Q61&gt;='Speed and Load result'!$D$6),1,0)</f>
        <v>0</v>
      </c>
      <c r="R158" s="15">
        <f>IF(($C158&gt;='Speed and Load result'!$D$3)*AND(R61&gt;='Speed and Load result'!$D$6),1,0)</f>
        <v>0</v>
      </c>
      <c r="S158" s="15">
        <f>IF(($C158&gt;='Speed and Load result'!$D$3)*AND(S61&gt;='Speed and Load result'!$D$6),1,0)</f>
        <v>0</v>
      </c>
      <c r="T158" s="15">
        <f>IF(($C158&gt;='Speed and Load result'!$D$3)*AND(T61&gt;='Speed and Load result'!$D$6),1,0)</f>
        <v>0</v>
      </c>
      <c r="U158" s="15">
        <f>IF(($C158&gt;='Speed and Load result'!$D$3)*AND(U61&gt;='Speed and Load result'!$D$6),1,0)</f>
        <v>0</v>
      </c>
      <c r="V158" s="15">
        <f>IF(($C158&gt;='Speed and Load result'!$D$3)*AND(V61&gt;='Speed and Load result'!$D$6),1,0)</f>
        <v>0</v>
      </c>
      <c r="W158" s="15">
        <f>IF(($C158&gt;='Speed and Load result'!$D$3)*AND(W61&gt;='Speed and Load result'!$D$6),1,0)</f>
        <v>0</v>
      </c>
      <c r="X158" s="15">
        <f>IF(($C158&gt;='Speed and Load result'!$D$3)*AND(X61&gt;='Speed and Load result'!$D$6),1,0)</f>
        <v>0</v>
      </c>
      <c r="Y158" s="15">
        <f>IF(($C158&gt;='Speed and Load result'!$D$3)*AND(Y61&gt;='Speed and Load result'!$D$6),1,0)</f>
        <v>0</v>
      </c>
      <c r="Z158" s="15">
        <f>IF(($C158&gt;='Speed and Load result'!$D$3)*AND(Z61&gt;='Speed and Load result'!$D$6),1,0)</f>
        <v>0</v>
      </c>
      <c r="AA158" s="15">
        <f>IF(($C158&gt;='Speed and Load result'!$D$3)*AND(AA61&gt;='Speed and Load result'!$D$6),1,0)</f>
        <v>0</v>
      </c>
      <c r="AB158" s="15">
        <f>IF(($C158&gt;='Speed and Load result'!$D$3)*AND(AB61&gt;='Speed and Load result'!$D$6),1,0)</f>
        <v>0</v>
      </c>
      <c r="AC158" s="15">
        <f>IF(($C158&gt;='Speed and Load result'!$D$3)*AND(AC61&gt;='Speed and Load result'!$D$6),1,0)</f>
        <v>0</v>
      </c>
      <c r="AD158" s="15">
        <f>IF(($C158&gt;='Speed and Load result'!$D$3)*AND(AD61&gt;='Speed and Load result'!$D$6),1,0)</f>
        <v>0</v>
      </c>
      <c r="AE158" s="15">
        <f>IF(($C158&gt;='Speed and Load result'!$D$3)*AND(AE61&gt;='Speed and Load result'!$D$6),1,0)</f>
        <v>1</v>
      </c>
      <c r="AF158" s="15">
        <f>IF(($C158&gt;='Speed and Load result'!$D$3)*AND(AF61&gt;='Speed and Load result'!$D$6),1,0)</f>
        <v>1</v>
      </c>
      <c r="AG158" s="15">
        <f>IF(($C158&gt;='Speed and Load result'!$D$3)*AND(AG61&gt;='Speed and Load result'!$D$6),1,0)</f>
        <v>0</v>
      </c>
      <c r="AH158" s="15">
        <f>IF(($C158&gt;='Speed and Load result'!$D$3)*AND(AH61&gt;='Speed and Load result'!$D$6),1,0)</f>
        <v>0</v>
      </c>
      <c r="AI158" s="15">
        <f>IF(($C158&gt;='Speed and Load result'!$D$3)*AND(AI61&gt;='Speed and Load result'!$D$6),1,0)</f>
        <v>0</v>
      </c>
      <c r="AJ158" s="15">
        <f>IF(($C158&gt;='Speed and Load result'!$D$3)*AND(AJ61&gt;='Speed and Load result'!$D$6),1,0)</f>
        <v>0</v>
      </c>
      <c r="AK158" s="15">
        <f>IF(($C158&gt;='Speed and Load result'!$D$3)*AND(AK61&gt;='Speed and Load result'!$D$6),1,0)</f>
        <v>0</v>
      </c>
      <c r="AL158" s="15">
        <f>IF(($C158&gt;='Speed and Load result'!$D$3)*AND(AL61&gt;='Speed and Load result'!$D$6),1,0)</f>
        <v>0</v>
      </c>
      <c r="AM158" s="15">
        <f>IF(($C158&gt;='Speed and Load result'!$D$3)*AND(AM61&gt;='Speed and Load result'!$D$6),1,0)</f>
        <v>0</v>
      </c>
      <c r="AN158" s="15">
        <f>IF(($C158&gt;='Speed and Load result'!$D$3)*AND(AN61&gt;='Speed and Load result'!$D$6),1,0)</f>
        <v>0</v>
      </c>
      <c r="AO158" s="15">
        <f>IF(($C158&gt;='Speed and Load result'!$D$3)*AND(AO61&gt;='Speed and Load result'!$D$6),1,0)</f>
        <v>0</v>
      </c>
      <c r="AP158" s="15">
        <f>IF(($C158&gt;='Speed and Load result'!$D$3)*AND(AP61&gt;='Speed and Load result'!$D$6),1,0)</f>
        <v>0</v>
      </c>
      <c r="AQ158" s="15">
        <f>IF(($C158&gt;='Speed and Load result'!$D$3)*AND(AQ61&gt;='Speed and Load result'!$D$6),1,0)</f>
        <v>0</v>
      </c>
      <c r="AR158" s="15">
        <f>IF(($C158&gt;='Speed and Load result'!$D$3)*AND(AR61&gt;='Speed and Load result'!$D$6),1,0)</f>
        <v>0</v>
      </c>
      <c r="AS158" s="15">
        <f>IF(($C158&gt;='Speed and Load result'!$D$3)*AND(AS61&gt;='Speed and Load result'!$D$6),1,0)</f>
        <v>0</v>
      </c>
      <c r="AT158" s="15">
        <f>IF(($C158&gt;='Speed and Load result'!$D$3)*AND(AT61&gt;='Speed and Load result'!$D$6),1,0)</f>
        <v>0</v>
      </c>
      <c r="AU158" s="15">
        <f>IF(($C158&gt;='Speed and Load result'!$D$3)*AND(AU61&gt;='Speed and Load result'!$D$6),1,0)</f>
        <v>0</v>
      </c>
      <c r="AV158" s="15">
        <f>IF(($C158&gt;='Speed and Load result'!$D$3)*AND(AV61&gt;='Speed and Load result'!$D$6),1,0)</f>
        <v>0</v>
      </c>
      <c r="AW158" s="15">
        <f>IF(($C158&gt;='Speed and Load result'!$D$3)*AND(AW61&gt;='Speed and Load result'!$D$6),1,0)</f>
        <v>0</v>
      </c>
      <c r="AX158" s="15">
        <f>IF(($C158&gt;='Speed and Load result'!$D$3)*AND(AX61&gt;='Speed and Load result'!$D$6),1,0)</f>
        <v>0</v>
      </c>
      <c r="AY158" s="15">
        <f>IF(($C158&gt;='Speed and Load result'!$D$3)*AND(AY61&gt;='Speed and Load result'!$D$6),1,0)</f>
        <v>0</v>
      </c>
      <c r="AZ158" s="15">
        <f>IF(($C158&gt;='Speed and Load result'!$D$3)*AND(AZ61&gt;='Speed and Load result'!$D$6),1,0)</f>
        <v>0</v>
      </c>
      <c r="BA158" s="15">
        <f>IF(($C158&gt;='Speed and Load result'!$D$3)*AND(BA61&gt;='Speed and Load result'!$D$6),1,0)</f>
        <v>0</v>
      </c>
      <c r="BB158" s="15">
        <f>IF(($C158&gt;='Speed and Load result'!$D$3)*AND(BB61&gt;='Speed and Load result'!$D$6),1,0)</f>
        <v>0</v>
      </c>
      <c r="BC158" s="15">
        <f>IF(($C158&gt;='Speed and Load result'!$D$3)*AND(BC61&gt;='Speed and Load result'!$D$6),1,0)</f>
        <v>0</v>
      </c>
      <c r="BD158" s="15">
        <f>IF(($C158&gt;='Speed and Load result'!$D$3)*AND(BD61&gt;='Speed and Load result'!$D$6),1,0)</f>
        <v>0</v>
      </c>
      <c r="BE158" s="15">
        <f>IF(($C158&gt;='Speed and Load result'!$D$3)*AND(BE61&gt;='Speed and Load result'!$D$6),1,0)</f>
        <v>0</v>
      </c>
      <c r="BF158" s="15">
        <f>IF(($C158&gt;='Speed and Load result'!$D$3)*AND(BF61&gt;='Speed and Load result'!$D$6),1,0)</f>
        <v>0</v>
      </c>
      <c r="BG158" s="15">
        <f>IF(($C158&gt;='Speed and Load result'!$D$3)*AND(BG61&gt;='Speed and Load result'!$D$6),1,0)</f>
        <v>0</v>
      </c>
      <c r="BH158" s="15">
        <f>IF(($C158&gt;='Speed and Load result'!$D$3)*AND(BH61&gt;='Speed and Load result'!$D$6),1,0)</f>
        <v>0</v>
      </c>
      <c r="BI158" s="15">
        <f>IF(($C158&gt;='Speed and Load result'!$D$3)*AND(BI61&gt;='Speed and Load result'!$D$6),1,0)</f>
        <v>0</v>
      </c>
      <c r="BJ158" s="15">
        <f>IF(($C158&gt;='Speed and Load result'!$D$3)*AND(BJ61&gt;='Speed and Load result'!$D$6),1,0)</f>
        <v>1</v>
      </c>
      <c r="BK158" s="15">
        <f>IF(($C158&gt;='Speed and Load result'!$D$3)*AND(BK61&gt;='Speed and Load result'!$D$6),1,0)</f>
        <v>1</v>
      </c>
      <c r="BL158" s="15">
        <f>IF(($C158&gt;='Speed and Load result'!$D$3)*AND(BL61&gt;='Speed and Load result'!$D$6),1,0)</f>
        <v>0</v>
      </c>
      <c r="BM158" s="15">
        <f>IF(($C158&gt;='Speed and Load result'!$D$3)*AND(BM61&gt;='Speed and Load result'!$D$6),1,0)</f>
        <v>0</v>
      </c>
      <c r="BN158" s="15">
        <f>IF(($C158&gt;='Speed and Load result'!$D$3)*AND(BN61&gt;='Speed and Load result'!$D$6),1,0)</f>
        <v>0</v>
      </c>
      <c r="BO158" s="15">
        <f>IF(($C158&gt;='Speed and Load result'!$D$3)*AND(BO61&gt;='Speed and Load result'!$D$6),1,0)</f>
        <v>0</v>
      </c>
    </row>
    <row r="159" spans="2:67" hidden="1">
      <c r="B159" s="106"/>
      <c r="C159" s="15">
        <f t="shared" si="25"/>
        <v>950</v>
      </c>
      <c r="D159" s="9" t="s">
        <v>209</v>
      </c>
      <c r="E159" s="15">
        <f>IF(($C159&gt;='Speed and Load result'!$D$3)*AND(E62&gt;='Speed and Load result'!$D$6),1,0)</f>
        <v>0</v>
      </c>
      <c r="F159" s="15">
        <f>IF(($C159&gt;='Speed and Load result'!$D$3)*AND(F62&gt;='Speed and Load result'!$D$6),1,0)</f>
        <v>0</v>
      </c>
      <c r="G159" s="15">
        <f>IF(($C159&gt;='Speed and Load result'!$D$3)*AND(G62&gt;='Speed and Load result'!$D$6),1,0)</f>
        <v>0</v>
      </c>
      <c r="H159" s="15">
        <f>IF(($C159&gt;='Speed and Load result'!$D$3)*AND(H62&gt;='Speed and Load result'!$D$6),1,0)</f>
        <v>0</v>
      </c>
      <c r="I159" s="15">
        <f>IF(($C159&gt;='Speed and Load result'!$D$3)*AND(I62&gt;='Speed and Load result'!$D$6),1,0)</f>
        <v>0</v>
      </c>
      <c r="J159" s="15">
        <f>IF(($C159&gt;='Speed and Load result'!$D$3)*AND(J62&gt;='Speed and Load result'!$D$6),1,0)</f>
        <v>0</v>
      </c>
      <c r="K159" s="15">
        <f>IF(($C159&gt;='Speed and Load result'!$D$3)*AND(K62&gt;='Speed and Load result'!$D$6),1,0)</f>
        <v>0</v>
      </c>
      <c r="L159" s="15">
        <f>IF(($C159&gt;='Speed and Load result'!$D$3)*AND(L62&gt;='Speed and Load result'!$D$6),1,0)</f>
        <v>0</v>
      </c>
      <c r="M159" s="15">
        <f>IF(($C159&gt;='Speed and Load result'!$D$3)*AND(M62&gt;='Speed and Load result'!$D$6),1,0)</f>
        <v>0</v>
      </c>
      <c r="N159" s="15">
        <f>IF(($C159&gt;='Speed and Load result'!$D$3)*AND(N62&gt;='Speed and Load result'!$D$6),1,0)</f>
        <v>0</v>
      </c>
      <c r="O159" s="15">
        <f>IF(($C159&gt;='Speed and Load result'!$D$3)*AND(O62&gt;='Speed and Load result'!$D$6),1,0)</f>
        <v>0</v>
      </c>
      <c r="P159" s="15">
        <f>IF(($C159&gt;='Speed and Load result'!$D$3)*AND(P62&gt;='Speed and Load result'!$D$6),1,0)</f>
        <v>0</v>
      </c>
      <c r="Q159" s="15">
        <f>IF(($C159&gt;='Speed and Load result'!$D$3)*AND(Q62&gt;='Speed and Load result'!$D$6),1,0)</f>
        <v>0</v>
      </c>
      <c r="R159" s="15">
        <f>IF(($C159&gt;='Speed and Load result'!$D$3)*AND(R62&gt;='Speed and Load result'!$D$6),1,0)</f>
        <v>0</v>
      </c>
      <c r="S159" s="15">
        <f>IF(($C159&gt;='Speed and Load result'!$D$3)*AND(S62&gt;='Speed and Load result'!$D$6),1,0)</f>
        <v>0</v>
      </c>
      <c r="T159" s="15">
        <f>IF(($C159&gt;='Speed and Load result'!$D$3)*AND(T62&gt;='Speed and Load result'!$D$6),1,0)</f>
        <v>0</v>
      </c>
      <c r="U159" s="15">
        <f>IF(($C159&gt;='Speed and Load result'!$D$3)*AND(U62&gt;='Speed and Load result'!$D$6),1,0)</f>
        <v>0</v>
      </c>
      <c r="V159" s="15">
        <f>IF(($C159&gt;='Speed and Load result'!$D$3)*AND(V62&gt;='Speed and Load result'!$D$6),1,0)</f>
        <v>0</v>
      </c>
      <c r="W159" s="15">
        <f>IF(($C159&gt;='Speed and Load result'!$D$3)*AND(W62&gt;='Speed and Load result'!$D$6),1,0)</f>
        <v>0</v>
      </c>
      <c r="X159" s="15">
        <f>IF(($C159&gt;='Speed and Load result'!$D$3)*AND(X62&gt;='Speed and Load result'!$D$6),1,0)</f>
        <v>0</v>
      </c>
      <c r="Y159" s="15">
        <f>IF(($C159&gt;='Speed and Load result'!$D$3)*AND(Y62&gt;='Speed and Load result'!$D$6),1,0)</f>
        <v>0</v>
      </c>
      <c r="Z159" s="15">
        <f>IF(($C159&gt;='Speed and Load result'!$D$3)*AND(Z62&gt;='Speed and Load result'!$D$6),1,0)</f>
        <v>0</v>
      </c>
      <c r="AA159" s="15">
        <f>IF(($C159&gt;='Speed and Load result'!$D$3)*AND(AA62&gt;='Speed and Load result'!$D$6),1,0)</f>
        <v>0</v>
      </c>
      <c r="AB159" s="15">
        <f>IF(($C159&gt;='Speed and Load result'!$D$3)*AND(AB62&gt;='Speed and Load result'!$D$6),1,0)</f>
        <v>0</v>
      </c>
      <c r="AC159" s="15">
        <f>IF(($C159&gt;='Speed and Load result'!$D$3)*AND(AC62&gt;='Speed and Load result'!$D$6),1,0)</f>
        <v>0</v>
      </c>
      <c r="AD159" s="15">
        <f>IF(($C159&gt;='Speed and Load result'!$D$3)*AND(AD62&gt;='Speed and Load result'!$D$6),1,0)</f>
        <v>0</v>
      </c>
      <c r="AE159" s="15">
        <f>IF(($C159&gt;='Speed and Load result'!$D$3)*AND(AE62&gt;='Speed and Load result'!$D$6),1,0)</f>
        <v>0</v>
      </c>
      <c r="AF159" s="15">
        <f>IF(($C159&gt;='Speed and Load result'!$D$3)*AND(AF62&gt;='Speed and Load result'!$D$6),1,0)</f>
        <v>0</v>
      </c>
      <c r="AG159" s="15">
        <f>IF(($C159&gt;='Speed and Load result'!$D$3)*AND(AG62&gt;='Speed and Load result'!$D$6),1,0)</f>
        <v>0</v>
      </c>
      <c r="AH159" s="15">
        <f>IF(($C159&gt;='Speed and Load result'!$D$3)*AND(AH62&gt;='Speed and Load result'!$D$6),1,0)</f>
        <v>0</v>
      </c>
      <c r="AI159" s="15">
        <f>IF(($C159&gt;='Speed and Load result'!$D$3)*AND(AI62&gt;='Speed and Load result'!$D$6),1,0)</f>
        <v>0</v>
      </c>
      <c r="AJ159" s="15">
        <f>IF(($C159&gt;='Speed and Load result'!$D$3)*AND(AJ62&gt;='Speed and Load result'!$D$6),1,0)</f>
        <v>0</v>
      </c>
      <c r="AK159" s="15">
        <f>IF(($C159&gt;='Speed and Load result'!$D$3)*AND(AK62&gt;='Speed and Load result'!$D$6),1,0)</f>
        <v>0</v>
      </c>
      <c r="AL159" s="15">
        <f>IF(($C159&gt;='Speed and Load result'!$D$3)*AND(AL62&gt;='Speed and Load result'!$D$6),1,0)</f>
        <v>0</v>
      </c>
      <c r="AM159" s="15">
        <f>IF(($C159&gt;='Speed and Load result'!$D$3)*AND(AM62&gt;='Speed and Load result'!$D$6),1,0)</f>
        <v>0</v>
      </c>
      <c r="AN159" s="15">
        <f>IF(($C159&gt;='Speed and Load result'!$D$3)*AND(AN62&gt;='Speed and Load result'!$D$6),1,0)</f>
        <v>0</v>
      </c>
      <c r="AO159" s="15">
        <f>IF(($C159&gt;='Speed and Load result'!$D$3)*AND(AO62&gt;='Speed and Load result'!$D$6),1,0)</f>
        <v>0</v>
      </c>
      <c r="AP159" s="15">
        <f>IF(($C159&gt;='Speed and Load result'!$D$3)*AND(AP62&gt;='Speed and Load result'!$D$6),1,0)</f>
        <v>0</v>
      </c>
      <c r="AQ159" s="15">
        <f>IF(($C159&gt;='Speed and Load result'!$D$3)*AND(AQ62&gt;='Speed and Load result'!$D$6),1,0)</f>
        <v>0</v>
      </c>
      <c r="AR159" s="15">
        <f>IF(($C159&gt;='Speed and Load result'!$D$3)*AND(AR62&gt;='Speed and Load result'!$D$6),1,0)</f>
        <v>0</v>
      </c>
      <c r="AS159" s="15">
        <f>IF(($C159&gt;='Speed and Load result'!$D$3)*AND(AS62&gt;='Speed and Load result'!$D$6),1,0)</f>
        <v>0</v>
      </c>
      <c r="AT159" s="15">
        <f>IF(($C159&gt;='Speed and Load result'!$D$3)*AND(AT62&gt;='Speed and Load result'!$D$6),1,0)</f>
        <v>0</v>
      </c>
      <c r="AU159" s="15">
        <f>IF(($C159&gt;='Speed and Load result'!$D$3)*AND(AU62&gt;='Speed and Load result'!$D$6),1,0)</f>
        <v>0</v>
      </c>
      <c r="AV159" s="15">
        <f>IF(($C159&gt;='Speed and Load result'!$D$3)*AND(AV62&gt;='Speed and Load result'!$D$6),1,0)</f>
        <v>0</v>
      </c>
      <c r="AW159" s="15">
        <f>IF(($C159&gt;='Speed and Load result'!$D$3)*AND(AW62&gt;='Speed and Load result'!$D$6),1,0)</f>
        <v>0</v>
      </c>
      <c r="AX159" s="15">
        <f>IF(($C159&gt;='Speed and Load result'!$D$3)*AND(AX62&gt;='Speed and Load result'!$D$6),1,0)</f>
        <v>0</v>
      </c>
      <c r="AY159" s="15">
        <f>IF(($C159&gt;='Speed and Load result'!$D$3)*AND(AY62&gt;='Speed and Load result'!$D$6),1,0)</f>
        <v>0</v>
      </c>
      <c r="AZ159" s="15">
        <f>IF(($C159&gt;='Speed and Load result'!$D$3)*AND(AZ62&gt;='Speed and Load result'!$D$6),1,0)</f>
        <v>0</v>
      </c>
      <c r="BA159" s="15">
        <f>IF(($C159&gt;='Speed and Load result'!$D$3)*AND(BA62&gt;='Speed and Load result'!$D$6),1,0)</f>
        <v>0</v>
      </c>
      <c r="BB159" s="15">
        <f>IF(($C159&gt;='Speed and Load result'!$D$3)*AND(BB62&gt;='Speed and Load result'!$D$6),1,0)</f>
        <v>0</v>
      </c>
      <c r="BC159" s="15">
        <f>IF(($C159&gt;='Speed and Load result'!$D$3)*AND(BC62&gt;='Speed and Load result'!$D$6),1,0)</f>
        <v>0</v>
      </c>
      <c r="BD159" s="15">
        <f>IF(($C159&gt;='Speed and Load result'!$D$3)*AND(BD62&gt;='Speed and Load result'!$D$6),1,0)</f>
        <v>0</v>
      </c>
      <c r="BE159" s="15">
        <f>IF(($C159&gt;='Speed and Load result'!$D$3)*AND(BE62&gt;='Speed and Load result'!$D$6),1,0)</f>
        <v>0</v>
      </c>
      <c r="BF159" s="15">
        <f>IF(($C159&gt;='Speed and Load result'!$D$3)*AND(BF62&gt;='Speed and Load result'!$D$6),1,0)</f>
        <v>0</v>
      </c>
      <c r="BG159" s="15">
        <f>IF(($C159&gt;='Speed and Load result'!$D$3)*AND(BG62&gt;='Speed and Load result'!$D$6),1,0)</f>
        <v>0</v>
      </c>
      <c r="BH159" s="15">
        <f>IF(($C159&gt;='Speed and Load result'!$D$3)*AND(BH62&gt;='Speed and Load result'!$D$6),1,0)</f>
        <v>0</v>
      </c>
      <c r="BI159" s="15">
        <f>IF(($C159&gt;='Speed and Load result'!$D$3)*AND(BI62&gt;='Speed and Load result'!$D$6),1,0)</f>
        <v>0</v>
      </c>
      <c r="BJ159" s="15">
        <f>IF(($C159&gt;='Speed and Load result'!$D$3)*AND(BJ62&gt;='Speed and Load result'!$D$6),1,0)</f>
        <v>0</v>
      </c>
      <c r="BK159" s="15">
        <f>IF(($C159&gt;='Speed and Load result'!$D$3)*AND(BK62&gt;='Speed and Load result'!$D$6),1,0)</f>
        <v>0</v>
      </c>
      <c r="BL159" s="15">
        <f>IF(($C159&gt;='Speed and Load result'!$D$3)*AND(BL62&gt;='Speed and Load result'!$D$6),1,0)</f>
        <v>0</v>
      </c>
      <c r="BM159" s="15">
        <f>IF(($C159&gt;='Speed and Load result'!$D$3)*AND(BM62&gt;='Speed and Load result'!$D$6),1,0)</f>
        <v>0</v>
      </c>
      <c r="BN159" s="15">
        <f>IF(($C159&gt;='Speed and Load result'!$D$3)*AND(BN62&gt;='Speed and Load result'!$D$6),1,0)</f>
        <v>1</v>
      </c>
      <c r="BO159" s="15">
        <f>IF(($C159&gt;='Speed and Load result'!$D$3)*AND(BO62&gt;='Speed and Load result'!$D$6),1,0)</f>
        <v>1</v>
      </c>
    </row>
    <row r="160" spans="2:67" hidden="1">
      <c r="B160" s="106"/>
      <c r="C160" s="15">
        <f t="shared" si="25"/>
        <v>1000</v>
      </c>
      <c r="D160" s="9" t="s">
        <v>209</v>
      </c>
      <c r="E160" s="15">
        <f>IF(($C160&gt;='Speed and Load result'!$D$3)*AND(E63&gt;='Speed and Load result'!$D$6),1,0)</f>
        <v>0</v>
      </c>
      <c r="F160" s="15">
        <f>IF(($C160&gt;='Speed and Load result'!$D$3)*AND(F63&gt;='Speed and Load result'!$D$6),1,0)</f>
        <v>0</v>
      </c>
      <c r="G160" s="15">
        <f>IF(($C160&gt;='Speed and Load result'!$D$3)*AND(G63&gt;='Speed and Load result'!$D$6),1,0)</f>
        <v>0</v>
      </c>
      <c r="H160" s="15">
        <f>IF(($C160&gt;='Speed and Load result'!$D$3)*AND(H63&gt;='Speed and Load result'!$D$6),1,0)</f>
        <v>0</v>
      </c>
      <c r="I160" s="15">
        <f>IF(($C160&gt;='Speed and Load result'!$D$3)*AND(I63&gt;='Speed and Load result'!$D$6),1,0)</f>
        <v>0</v>
      </c>
      <c r="J160" s="15">
        <f>IF(($C160&gt;='Speed and Load result'!$D$3)*AND(J63&gt;='Speed and Load result'!$D$6),1,0)</f>
        <v>0</v>
      </c>
      <c r="K160" s="15">
        <f>IF(($C160&gt;='Speed and Load result'!$D$3)*AND(K63&gt;='Speed and Load result'!$D$6),1,0)</f>
        <v>0</v>
      </c>
      <c r="L160" s="15">
        <f>IF(($C160&gt;='Speed and Load result'!$D$3)*AND(L63&gt;='Speed and Load result'!$D$6),1,0)</f>
        <v>0</v>
      </c>
      <c r="M160" s="15">
        <f>IF(($C160&gt;='Speed and Load result'!$D$3)*AND(M63&gt;='Speed and Load result'!$D$6),1,0)</f>
        <v>0</v>
      </c>
      <c r="N160" s="15">
        <f>IF(($C160&gt;='Speed and Load result'!$D$3)*AND(N63&gt;='Speed and Load result'!$D$6),1,0)</f>
        <v>0</v>
      </c>
      <c r="O160" s="15">
        <f>IF(($C160&gt;='Speed and Load result'!$D$3)*AND(O63&gt;='Speed and Load result'!$D$6),1,0)</f>
        <v>0</v>
      </c>
      <c r="P160" s="15">
        <f>IF(($C160&gt;='Speed and Load result'!$D$3)*AND(P63&gt;='Speed and Load result'!$D$6),1,0)</f>
        <v>0</v>
      </c>
      <c r="Q160" s="15">
        <f>IF(($C160&gt;='Speed and Load result'!$D$3)*AND(Q63&gt;='Speed and Load result'!$D$6),1,0)</f>
        <v>0</v>
      </c>
      <c r="R160" s="15">
        <f>IF(($C160&gt;='Speed and Load result'!$D$3)*AND(R63&gt;='Speed and Load result'!$D$6),1,0)</f>
        <v>0</v>
      </c>
      <c r="S160" s="15">
        <f>IF(($C160&gt;='Speed and Load result'!$D$3)*AND(S63&gt;='Speed and Load result'!$D$6),1,0)</f>
        <v>0</v>
      </c>
      <c r="T160" s="15">
        <f>IF(($C160&gt;='Speed and Load result'!$D$3)*AND(T63&gt;='Speed and Load result'!$D$6),1,0)</f>
        <v>0</v>
      </c>
      <c r="U160" s="15">
        <f>IF(($C160&gt;='Speed and Load result'!$D$3)*AND(U63&gt;='Speed and Load result'!$D$6),1,0)</f>
        <v>0</v>
      </c>
      <c r="V160" s="15">
        <f>IF(($C160&gt;='Speed and Load result'!$D$3)*AND(V63&gt;='Speed and Load result'!$D$6),1,0)</f>
        <v>0</v>
      </c>
      <c r="W160" s="15">
        <f>IF(($C160&gt;='Speed and Load result'!$D$3)*AND(W63&gt;='Speed and Load result'!$D$6),1,0)</f>
        <v>0</v>
      </c>
      <c r="X160" s="15">
        <f>IF(($C160&gt;='Speed and Load result'!$D$3)*AND(X63&gt;='Speed and Load result'!$D$6),1,0)</f>
        <v>0</v>
      </c>
      <c r="Y160" s="15">
        <f>IF(($C160&gt;='Speed and Load result'!$D$3)*AND(Y63&gt;='Speed and Load result'!$D$6),1,0)</f>
        <v>0</v>
      </c>
      <c r="Z160" s="15">
        <f>IF(($C160&gt;='Speed and Load result'!$D$3)*AND(Z63&gt;='Speed and Load result'!$D$6),1,0)</f>
        <v>0</v>
      </c>
      <c r="AA160" s="15">
        <f>IF(($C160&gt;='Speed and Load result'!$D$3)*AND(AA63&gt;='Speed and Load result'!$D$6),1,0)</f>
        <v>0</v>
      </c>
      <c r="AB160" s="15">
        <f>IF(($C160&gt;='Speed and Load result'!$D$3)*AND(AB63&gt;='Speed and Load result'!$D$6),1,0)</f>
        <v>0</v>
      </c>
      <c r="AC160" s="15">
        <f>IF(($C160&gt;='Speed and Load result'!$D$3)*AND(AC63&gt;='Speed and Load result'!$D$6),1,0)</f>
        <v>0</v>
      </c>
      <c r="AD160" s="15">
        <f>IF(($C160&gt;='Speed and Load result'!$D$3)*AND(AD63&gt;='Speed and Load result'!$D$6),1,0)</f>
        <v>0</v>
      </c>
      <c r="AE160" s="15">
        <f>IF(($C160&gt;='Speed and Load result'!$D$3)*AND(AE63&gt;='Speed and Load result'!$D$6),1,0)</f>
        <v>1</v>
      </c>
      <c r="AF160" s="15">
        <f>IF(($C160&gt;='Speed and Load result'!$D$3)*AND(AF63&gt;='Speed and Load result'!$D$6),1,0)</f>
        <v>1</v>
      </c>
      <c r="AG160" s="15">
        <f>IF(($C160&gt;='Speed and Load result'!$D$3)*AND(AG63&gt;='Speed and Load result'!$D$6),1,0)</f>
        <v>0</v>
      </c>
      <c r="AH160" s="15">
        <f>IF(($C160&gt;='Speed and Load result'!$D$3)*AND(AH63&gt;='Speed and Load result'!$D$6),1,0)</f>
        <v>0</v>
      </c>
      <c r="AI160" s="15">
        <f>IF(($C160&gt;='Speed and Load result'!$D$3)*AND(AI63&gt;='Speed and Load result'!$D$6),1,0)</f>
        <v>0</v>
      </c>
      <c r="AJ160" s="15">
        <f>IF(($C160&gt;='Speed and Load result'!$D$3)*AND(AJ63&gt;='Speed and Load result'!$D$6),1,0)</f>
        <v>0</v>
      </c>
      <c r="AK160" s="15">
        <f>IF(($C160&gt;='Speed and Load result'!$D$3)*AND(AK63&gt;='Speed and Load result'!$D$6),1,0)</f>
        <v>0</v>
      </c>
      <c r="AL160" s="15">
        <f>IF(($C160&gt;='Speed and Load result'!$D$3)*AND(AL63&gt;='Speed and Load result'!$D$6),1,0)</f>
        <v>0</v>
      </c>
      <c r="AM160" s="15">
        <f>IF(($C160&gt;='Speed and Load result'!$D$3)*AND(AM63&gt;='Speed and Load result'!$D$6),1,0)</f>
        <v>0</v>
      </c>
      <c r="AN160" s="15">
        <f>IF(($C160&gt;='Speed and Load result'!$D$3)*AND(AN63&gt;='Speed and Load result'!$D$6),1,0)</f>
        <v>0</v>
      </c>
      <c r="AO160" s="15">
        <f>IF(($C160&gt;='Speed and Load result'!$D$3)*AND(AO63&gt;='Speed and Load result'!$D$6),1,0)</f>
        <v>0</v>
      </c>
      <c r="AP160" s="15">
        <f>IF(($C160&gt;='Speed and Load result'!$D$3)*AND(AP63&gt;='Speed and Load result'!$D$6),1,0)</f>
        <v>0</v>
      </c>
      <c r="AQ160" s="15">
        <f>IF(($C160&gt;='Speed and Load result'!$D$3)*AND(AQ63&gt;='Speed and Load result'!$D$6),1,0)</f>
        <v>0</v>
      </c>
      <c r="AR160" s="15">
        <f>IF(($C160&gt;='Speed and Load result'!$D$3)*AND(AR63&gt;='Speed and Load result'!$D$6),1,0)</f>
        <v>0</v>
      </c>
      <c r="AS160" s="15">
        <f>IF(($C160&gt;='Speed and Load result'!$D$3)*AND(AS63&gt;='Speed and Load result'!$D$6),1,0)</f>
        <v>0</v>
      </c>
      <c r="AT160" s="15">
        <f>IF(($C160&gt;='Speed and Load result'!$D$3)*AND(AT63&gt;='Speed and Load result'!$D$6),1,0)</f>
        <v>0</v>
      </c>
      <c r="AU160" s="15">
        <f>IF(($C160&gt;='Speed and Load result'!$D$3)*AND(AU63&gt;='Speed and Load result'!$D$6),1,0)</f>
        <v>0</v>
      </c>
      <c r="AV160" s="15">
        <f>IF(($C160&gt;='Speed and Load result'!$D$3)*AND(AV63&gt;='Speed and Load result'!$D$6),1,0)</f>
        <v>0</v>
      </c>
      <c r="AW160" s="15">
        <f>IF(($C160&gt;='Speed and Load result'!$D$3)*AND(AW63&gt;='Speed and Load result'!$D$6),1,0)</f>
        <v>0</v>
      </c>
      <c r="AX160" s="15">
        <f>IF(($C160&gt;='Speed and Load result'!$D$3)*AND(AX63&gt;='Speed and Load result'!$D$6),1,0)</f>
        <v>0</v>
      </c>
      <c r="AY160" s="15">
        <f>IF(($C160&gt;='Speed and Load result'!$D$3)*AND(AY63&gt;='Speed and Load result'!$D$6),1,0)</f>
        <v>0</v>
      </c>
      <c r="AZ160" s="15">
        <f>IF(($C160&gt;='Speed and Load result'!$D$3)*AND(AZ63&gt;='Speed and Load result'!$D$6),1,0)</f>
        <v>0</v>
      </c>
      <c r="BA160" s="15">
        <f>IF(($C160&gt;='Speed and Load result'!$D$3)*AND(BA63&gt;='Speed and Load result'!$D$6),1,0)</f>
        <v>0</v>
      </c>
      <c r="BB160" s="15">
        <f>IF(($C160&gt;='Speed and Load result'!$D$3)*AND(BB63&gt;='Speed and Load result'!$D$6),1,0)</f>
        <v>0</v>
      </c>
      <c r="BC160" s="15">
        <f>IF(($C160&gt;='Speed and Load result'!$D$3)*AND(BC63&gt;='Speed and Load result'!$D$6),1,0)</f>
        <v>0</v>
      </c>
      <c r="BD160" s="15">
        <f>IF(($C160&gt;='Speed and Load result'!$D$3)*AND(BD63&gt;='Speed and Load result'!$D$6),1,0)</f>
        <v>0</v>
      </c>
      <c r="BE160" s="15">
        <f>IF(($C160&gt;='Speed and Load result'!$D$3)*AND(BE63&gt;='Speed and Load result'!$D$6),1,0)</f>
        <v>0</v>
      </c>
      <c r="BF160" s="15">
        <f>IF(($C160&gt;='Speed and Load result'!$D$3)*AND(BF63&gt;='Speed and Load result'!$D$6),1,0)</f>
        <v>0</v>
      </c>
      <c r="BG160" s="15">
        <f>IF(($C160&gt;='Speed and Load result'!$D$3)*AND(BG63&gt;='Speed and Load result'!$D$6),1,0)</f>
        <v>0</v>
      </c>
      <c r="BH160" s="15">
        <f>IF(($C160&gt;='Speed and Load result'!$D$3)*AND(BH63&gt;='Speed and Load result'!$D$6),1,0)</f>
        <v>0</v>
      </c>
      <c r="BI160" s="15">
        <f>IF(($C160&gt;='Speed and Load result'!$D$3)*AND(BI63&gt;='Speed and Load result'!$D$6),1,0)</f>
        <v>0</v>
      </c>
      <c r="BJ160" s="15">
        <f>IF(($C160&gt;='Speed and Load result'!$D$3)*AND(BJ63&gt;='Speed and Load result'!$D$6),1,0)</f>
        <v>1</v>
      </c>
      <c r="BK160" s="15">
        <f>IF(($C160&gt;='Speed and Load result'!$D$3)*AND(BK63&gt;='Speed and Load result'!$D$6),1,0)</f>
        <v>1</v>
      </c>
      <c r="BL160" s="15">
        <f>IF(($C160&gt;='Speed and Load result'!$D$3)*AND(BL63&gt;='Speed and Load result'!$D$6),1,0)</f>
        <v>0</v>
      </c>
      <c r="BM160" s="15">
        <f>IF(($C160&gt;='Speed and Load result'!$D$3)*AND(BM63&gt;='Speed and Load result'!$D$6),1,0)</f>
        <v>0</v>
      </c>
      <c r="BN160" s="15">
        <f>IF(($C160&gt;='Speed and Load result'!$D$3)*AND(BN63&gt;='Speed and Load result'!$D$6),1,0)</f>
        <v>0</v>
      </c>
      <c r="BO160" s="15">
        <f>IF(($C160&gt;='Speed and Load result'!$D$3)*AND(BO63&gt;='Speed and Load result'!$D$6),1,0)</f>
        <v>0</v>
      </c>
    </row>
    <row r="161" spans="2:67" hidden="1">
      <c r="B161" s="106"/>
      <c r="C161" s="15">
        <f t="shared" si="25"/>
        <v>1050</v>
      </c>
      <c r="D161" s="9" t="s">
        <v>209</v>
      </c>
      <c r="E161" s="15">
        <f>IF(($C161&gt;='Speed and Load result'!$D$3)*AND(E64&gt;='Speed and Load result'!$D$6),1,0)</f>
        <v>0</v>
      </c>
      <c r="F161" s="15">
        <f>IF(($C161&gt;='Speed and Load result'!$D$3)*AND(F64&gt;='Speed and Load result'!$D$6),1,0)</f>
        <v>0</v>
      </c>
      <c r="G161" s="15">
        <f>IF(($C161&gt;='Speed and Load result'!$D$3)*AND(G64&gt;='Speed and Load result'!$D$6),1,0)</f>
        <v>0</v>
      </c>
      <c r="H161" s="15">
        <f>IF(($C161&gt;='Speed and Load result'!$D$3)*AND(H64&gt;='Speed and Load result'!$D$6),1,0)</f>
        <v>0</v>
      </c>
      <c r="I161" s="15">
        <f>IF(($C161&gt;='Speed and Load result'!$D$3)*AND(I64&gt;='Speed and Load result'!$D$6),1,0)</f>
        <v>0</v>
      </c>
      <c r="J161" s="15">
        <f>IF(($C161&gt;='Speed and Load result'!$D$3)*AND(J64&gt;='Speed and Load result'!$D$6),1,0)</f>
        <v>0</v>
      </c>
      <c r="K161" s="15">
        <f>IF(($C161&gt;='Speed and Load result'!$D$3)*AND(K64&gt;='Speed and Load result'!$D$6),1,0)</f>
        <v>0</v>
      </c>
      <c r="L161" s="15">
        <f>IF(($C161&gt;='Speed and Load result'!$D$3)*AND(L64&gt;='Speed and Load result'!$D$6),1,0)</f>
        <v>0</v>
      </c>
      <c r="M161" s="15">
        <f>IF(($C161&gt;='Speed and Load result'!$D$3)*AND(M64&gt;='Speed and Load result'!$D$6),1,0)</f>
        <v>0</v>
      </c>
      <c r="N161" s="15">
        <f>IF(($C161&gt;='Speed and Load result'!$D$3)*AND(N64&gt;='Speed and Load result'!$D$6),1,0)</f>
        <v>0</v>
      </c>
      <c r="O161" s="15">
        <f>IF(($C161&gt;='Speed and Load result'!$D$3)*AND(O64&gt;='Speed and Load result'!$D$6),1,0)</f>
        <v>0</v>
      </c>
      <c r="P161" s="15">
        <f>IF(($C161&gt;='Speed and Load result'!$D$3)*AND(P64&gt;='Speed and Load result'!$D$6),1,0)</f>
        <v>0</v>
      </c>
      <c r="Q161" s="15">
        <f>IF(($C161&gt;='Speed and Load result'!$D$3)*AND(Q64&gt;='Speed and Load result'!$D$6),1,0)</f>
        <v>0</v>
      </c>
      <c r="R161" s="15">
        <f>IF(($C161&gt;='Speed and Load result'!$D$3)*AND(R64&gt;='Speed and Load result'!$D$6),1,0)</f>
        <v>0</v>
      </c>
      <c r="S161" s="15">
        <f>IF(($C161&gt;='Speed and Load result'!$D$3)*AND(S64&gt;='Speed and Load result'!$D$6),1,0)</f>
        <v>0</v>
      </c>
      <c r="T161" s="15">
        <f>IF(($C161&gt;='Speed and Load result'!$D$3)*AND(T64&gt;='Speed and Load result'!$D$6),1,0)</f>
        <v>0</v>
      </c>
      <c r="U161" s="15">
        <f>IF(($C161&gt;='Speed and Load result'!$D$3)*AND(U64&gt;='Speed and Load result'!$D$6),1,0)</f>
        <v>0</v>
      </c>
      <c r="V161" s="15">
        <f>IF(($C161&gt;='Speed and Load result'!$D$3)*AND(V64&gt;='Speed and Load result'!$D$6),1,0)</f>
        <v>0</v>
      </c>
      <c r="W161" s="15">
        <f>IF(($C161&gt;='Speed and Load result'!$D$3)*AND(W64&gt;='Speed and Load result'!$D$6),1,0)</f>
        <v>0</v>
      </c>
      <c r="X161" s="15">
        <f>IF(($C161&gt;='Speed and Load result'!$D$3)*AND(X64&gt;='Speed and Load result'!$D$6),1,0)</f>
        <v>0</v>
      </c>
      <c r="Y161" s="15">
        <f>IF(($C161&gt;='Speed and Load result'!$D$3)*AND(Y64&gt;='Speed and Load result'!$D$6),1,0)</f>
        <v>0</v>
      </c>
      <c r="Z161" s="15">
        <f>IF(($C161&gt;='Speed and Load result'!$D$3)*AND(Z64&gt;='Speed and Load result'!$D$6),1,0)</f>
        <v>0</v>
      </c>
      <c r="AA161" s="15">
        <f>IF(($C161&gt;='Speed and Load result'!$D$3)*AND(AA64&gt;='Speed and Load result'!$D$6),1,0)</f>
        <v>0</v>
      </c>
      <c r="AB161" s="15">
        <f>IF(($C161&gt;='Speed and Load result'!$D$3)*AND(AB64&gt;='Speed and Load result'!$D$6),1,0)</f>
        <v>0</v>
      </c>
      <c r="AC161" s="15">
        <f>IF(($C161&gt;='Speed and Load result'!$D$3)*AND(AC64&gt;='Speed and Load result'!$D$6),1,0)</f>
        <v>0</v>
      </c>
      <c r="AD161" s="15">
        <f>IF(($C161&gt;='Speed and Load result'!$D$3)*AND(AD64&gt;='Speed and Load result'!$D$6),1,0)</f>
        <v>0</v>
      </c>
      <c r="AE161" s="15">
        <f>IF(($C161&gt;='Speed and Load result'!$D$3)*AND(AE64&gt;='Speed and Load result'!$D$6),1,0)</f>
        <v>0</v>
      </c>
      <c r="AF161" s="15">
        <f>IF(($C161&gt;='Speed and Load result'!$D$3)*AND(AF64&gt;='Speed and Load result'!$D$6),1,0)</f>
        <v>0</v>
      </c>
      <c r="AG161" s="15">
        <f>IF(($C161&gt;='Speed and Load result'!$D$3)*AND(AG64&gt;='Speed and Load result'!$D$6),1,0)</f>
        <v>0</v>
      </c>
      <c r="AH161" s="15">
        <f>IF(($C161&gt;='Speed and Load result'!$D$3)*AND(AH64&gt;='Speed and Load result'!$D$6),1,0)</f>
        <v>0</v>
      </c>
      <c r="AI161" s="15">
        <f>IF(($C161&gt;='Speed and Load result'!$D$3)*AND(AI64&gt;='Speed and Load result'!$D$6),1,0)</f>
        <v>0</v>
      </c>
      <c r="AJ161" s="15">
        <f>IF(($C161&gt;='Speed and Load result'!$D$3)*AND(AJ64&gt;='Speed and Load result'!$D$6),1,0)</f>
        <v>0</v>
      </c>
      <c r="AK161" s="15">
        <f>IF(($C161&gt;='Speed and Load result'!$D$3)*AND(AK64&gt;='Speed and Load result'!$D$6),1,0)</f>
        <v>0</v>
      </c>
      <c r="AL161" s="15">
        <f>IF(($C161&gt;='Speed and Load result'!$D$3)*AND(AL64&gt;='Speed and Load result'!$D$6),1,0)</f>
        <v>0</v>
      </c>
      <c r="AM161" s="15">
        <f>IF(($C161&gt;='Speed and Load result'!$D$3)*AND(AM64&gt;='Speed and Load result'!$D$6),1,0)</f>
        <v>0</v>
      </c>
      <c r="AN161" s="15">
        <f>IF(($C161&gt;='Speed and Load result'!$D$3)*AND(AN64&gt;='Speed and Load result'!$D$6),1,0)</f>
        <v>0</v>
      </c>
      <c r="AO161" s="15">
        <f>IF(($C161&gt;='Speed and Load result'!$D$3)*AND(AO64&gt;='Speed and Load result'!$D$6),1,0)</f>
        <v>0</v>
      </c>
      <c r="AP161" s="15">
        <f>IF(($C161&gt;='Speed and Load result'!$D$3)*AND(AP64&gt;='Speed and Load result'!$D$6),1,0)</f>
        <v>0</v>
      </c>
      <c r="AQ161" s="15">
        <f>IF(($C161&gt;='Speed and Load result'!$D$3)*AND(AQ64&gt;='Speed and Load result'!$D$6),1,0)</f>
        <v>0</v>
      </c>
      <c r="AR161" s="15">
        <f>IF(($C161&gt;='Speed and Load result'!$D$3)*AND(AR64&gt;='Speed and Load result'!$D$6),1,0)</f>
        <v>0</v>
      </c>
      <c r="AS161" s="15">
        <f>IF(($C161&gt;='Speed and Load result'!$D$3)*AND(AS64&gt;='Speed and Load result'!$D$6),1,0)</f>
        <v>0</v>
      </c>
      <c r="AT161" s="15">
        <f>IF(($C161&gt;='Speed and Load result'!$D$3)*AND(AT64&gt;='Speed and Load result'!$D$6),1,0)</f>
        <v>0</v>
      </c>
      <c r="AU161" s="15">
        <f>IF(($C161&gt;='Speed and Load result'!$D$3)*AND(AU64&gt;='Speed and Load result'!$D$6),1,0)</f>
        <v>0</v>
      </c>
      <c r="AV161" s="15">
        <f>IF(($C161&gt;='Speed and Load result'!$D$3)*AND(AV64&gt;='Speed and Load result'!$D$6),1,0)</f>
        <v>0</v>
      </c>
      <c r="AW161" s="15">
        <f>IF(($C161&gt;='Speed and Load result'!$D$3)*AND(AW64&gt;='Speed and Load result'!$D$6),1,0)</f>
        <v>0</v>
      </c>
      <c r="AX161" s="15">
        <f>IF(($C161&gt;='Speed and Load result'!$D$3)*AND(AX64&gt;='Speed and Load result'!$D$6),1,0)</f>
        <v>0</v>
      </c>
      <c r="AY161" s="15">
        <f>IF(($C161&gt;='Speed and Load result'!$D$3)*AND(AY64&gt;='Speed and Load result'!$D$6),1,0)</f>
        <v>0</v>
      </c>
      <c r="AZ161" s="15">
        <f>IF(($C161&gt;='Speed and Load result'!$D$3)*AND(AZ64&gt;='Speed and Load result'!$D$6),1,0)</f>
        <v>0</v>
      </c>
      <c r="BA161" s="15">
        <f>IF(($C161&gt;='Speed and Load result'!$D$3)*AND(BA64&gt;='Speed and Load result'!$D$6),1,0)</f>
        <v>0</v>
      </c>
      <c r="BB161" s="15">
        <f>IF(($C161&gt;='Speed and Load result'!$D$3)*AND(BB64&gt;='Speed and Load result'!$D$6),1,0)</f>
        <v>0</v>
      </c>
      <c r="BC161" s="15">
        <f>IF(($C161&gt;='Speed and Load result'!$D$3)*AND(BC64&gt;='Speed and Load result'!$D$6),1,0)</f>
        <v>0</v>
      </c>
      <c r="BD161" s="15">
        <f>IF(($C161&gt;='Speed and Load result'!$D$3)*AND(BD64&gt;='Speed and Load result'!$D$6),1,0)</f>
        <v>0</v>
      </c>
      <c r="BE161" s="15">
        <f>IF(($C161&gt;='Speed and Load result'!$D$3)*AND(BE64&gt;='Speed and Load result'!$D$6),1,0)</f>
        <v>0</v>
      </c>
      <c r="BF161" s="15">
        <f>IF(($C161&gt;='Speed and Load result'!$D$3)*AND(BF64&gt;='Speed and Load result'!$D$6),1,0)</f>
        <v>0</v>
      </c>
      <c r="BG161" s="15">
        <f>IF(($C161&gt;='Speed and Load result'!$D$3)*AND(BG64&gt;='Speed and Load result'!$D$6),1,0)</f>
        <v>0</v>
      </c>
      <c r="BH161" s="15">
        <f>IF(($C161&gt;='Speed and Load result'!$D$3)*AND(BH64&gt;='Speed and Load result'!$D$6),1,0)</f>
        <v>0</v>
      </c>
      <c r="BI161" s="15">
        <f>IF(($C161&gt;='Speed and Load result'!$D$3)*AND(BI64&gt;='Speed and Load result'!$D$6),1,0)</f>
        <v>0</v>
      </c>
      <c r="BJ161" s="15">
        <f>IF(($C161&gt;='Speed and Load result'!$D$3)*AND(BJ64&gt;='Speed and Load result'!$D$6),1,0)</f>
        <v>0</v>
      </c>
      <c r="BK161" s="15">
        <f>IF(($C161&gt;='Speed and Load result'!$D$3)*AND(BK64&gt;='Speed and Load result'!$D$6),1,0)</f>
        <v>0</v>
      </c>
      <c r="BL161" s="15">
        <f>IF(($C161&gt;='Speed and Load result'!$D$3)*AND(BL64&gt;='Speed and Load result'!$D$6),1,0)</f>
        <v>0</v>
      </c>
      <c r="BM161" s="15">
        <f>IF(($C161&gt;='Speed and Load result'!$D$3)*AND(BM64&gt;='Speed and Load result'!$D$6),1,0)</f>
        <v>0</v>
      </c>
      <c r="BN161" s="15">
        <f>IF(($C161&gt;='Speed and Load result'!$D$3)*AND(BN64&gt;='Speed and Load result'!$D$6),1,0)</f>
        <v>1</v>
      </c>
      <c r="BO161" s="15">
        <f>IF(($C161&gt;='Speed and Load result'!$D$3)*AND(BO64&gt;='Speed and Load result'!$D$6),1,0)</f>
        <v>1</v>
      </c>
    </row>
    <row r="162" spans="2:67" hidden="1">
      <c r="B162" s="106"/>
      <c r="C162" s="15">
        <f t="shared" si="25"/>
        <v>1100</v>
      </c>
      <c r="D162" s="9" t="s">
        <v>209</v>
      </c>
      <c r="E162" s="15">
        <f>IF(($C162&gt;='Speed and Load result'!$D$3)*AND(E65&gt;='Speed and Load result'!$D$6),1,0)</f>
        <v>0</v>
      </c>
      <c r="F162" s="15">
        <f>IF(($C162&gt;='Speed and Load result'!$D$3)*AND(F65&gt;='Speed and Load result'!$D$6),1,0)</f>
        <v>0</v>
      </c>
      <c r="G162" s="15">
        <f>IF(($C162&gt;='Speed and Load result'!$D$3)*AND(G65&gt;='Speed and Load result'!$D$6),1,0)</f>
        <v>0</v>
      </c>
      <c r="H162" s="15">
        <f>IF(($C162&gt;='Speed and Load result'!$D$3)*AND(H65&gt;='Speed and Load result'!$D$6),1,0)</f>
        <v>0</v>
      </c>
      <c r="I162" s="15">
        <f>IF(($C162&gt;='Speed and Load result'!$D$3)*AND(I65&gt;='Speed and Load result'!$D$6),1,0)</f>
        <v>0</v>
      </c>
      <c r="J162" s="15">
        <f>IF(($C162&gt;='Speed and Load result'!$D$3)*AND(J65&gt;='Speed and Load result'!$D$6),1,0)</f>
        <v>0</v>
      </c>
      <c r="K162" s="15">
        <f>IF(($C162&gt;='Speed and Load result'!$D$3)*AND(K65&gt;='Speed and Load result'!$D$6),1,0)</f>
        <v>0</v>
      </c>
      <c r="L162" s="15">
        <f>IF(($C162&gt;='Speed and Load result'!$D$3)*AND(L65&gt;='Speed and Load result'!$D$6),1,0)</f>
        <v>0</v>
      </c>
      <c r="M162" s="15">
        <f>IF(($C162&gt;='Speed and Load result'!$D$3)*AND(M65&gt;='Speed and Load result'!$D$6),1,0)</f>
        <v>0</v>
      </c>
      <c r="N162" s="15">
        <f>IF(($C162&gt;='Speed and Load result'!$D$3)*AND(N65&gt;='Speed and Load result'!$D$6),1,0)</f>
        <v>0</v>
      </c>
      <c r="O162" s="15">
        <f>IF(($C162&gt;='Speed and Load result'!$D$3)*AND(O65&gt;='Speed and Load result'!$D$6),1,0)</f>
        <v>0</v>
      </c>
      <c r="P162" s="15">
        <f>IF(($C162&gt;='Speed and Load result'!$D$3)*AND(P65&gt;='Speed and Load result'!$D$6),1,0)</f>
        <v>0</v>
      </c>
      <c r="Q162" s="15">
        <f>IF(($C162&gt;='Speed and Load result'!$D$3)*AND(Q65&gt;='Speed and Load result'!$D$6),1,0)</f>
        <v>0</v>
      </c>
      <c r="R162" s="15">
        <f>IF(($C162&gt;='Speed and Load result'!$D$3)*AND(R65&gt;='Speed and Load result'!$D$6),1,0)</f>
        <v>0</v>
      </c>
      <c r="S162" s="15">
        <f>IF(($C162&gt;='Speed and Load result'!$D$3)*AND(S65&gt;='Speed and Load result'!$D$6),1,0)</f>
        <v>0</v>
      </c>
      <c r="T162" s="15">
        <f>IF(($C162&gt;='Speed and Load result'!$D$3)*AND(T65&gt;='Speed and Load result'!$D$6),1,0)</f>
        <v>0</v>
      </c>
      <c r="U162" s="15">
        <f>IF(($C162&gt;='Speed and Load result'!$D$3)*AND(U65&gt;='Speed and Load result'!$D$6),1,0)</f>
        <v>0</v>
      </c>
      <c r="V162" s="15">
        <f>IF(($C162&gt;='Speed and Load result'!$D$3)*AND(V65&gt;='Speed and Load result'!$D$6),1,0)</f>
        <v>0</v>
      </c>
      <c r="W162" s="15">
        <f>IF(($C162&gt;='Speed and Load result'!$D$3)*AND(W65&gt;='Speed and Load result'!$D$6),1,0)</f>
        <v>0</v>
      </c>
      <c r="X162" s="15">
        <f>IF(($C162&gt;='Speed and Load result'!$D$3)*AND(X65&gt;='Speed and Load result'!$D$6),1,0)</f>
        <v>0</v>
      </c>
      <c r="Y162" s="15">
        <f>IF(($C162&gt;='Speed and Load result'!$D$3)*AND(Y65&gt;='Speed and Load result'!$D$6),1,0)</f>
        <v>0</v>
      </c>
      <c r="Z162" s="15">
        <f>IF(($C162&gt;='Speed and Load result'!$D$3)*AND(Z65&gt;='Speed and Load result'!$D$6),1,0)</f>
        <v>0</v>
      </c>
      <c r="AA162" s="15">
        <f>IF(($C162&gt;='Speed and Load result'!$D$3)*AND(AA65&gt;='Speed and Load result'!$D$6),1,0)</f>
        <v>0</v>
      </c>
      <c r="AB162" s="15">
        <f>IF(($C162&gt;='Speed and Load result'!$D$3)*AND(AB65&gt;='Speed and Load result'!$D$6),1,0)</f>
        <v>0</v>
      </c>
      <c r="AC162" s="15">
        <f>IF(($C162&gt;='Speed and Load result'!$D$3)*AND(AC65&gt;='Speed and Load result'!$D$6),1,0)</f>
        <v>0</v>
      </c>
      <c r="AD162" s="15">
        <f>IF(($C162&gt;='Speed and Load result'!$D$3)*AND(AD65&gt;='Speed and Load result'!$D$6),1,0)</f>
        <v>0</v>
      </c>
      <c r="AE162" s="15">
        <f>IF(($C162&gt;='Speed and Load result'!$D$3)*AND(AE65&gt;='Speed and Load result'!$D$6),1,0)</f>
        <v>0</v>
      </c>
      <c r="AF162" s="15">
        <f>IF(($C162&gt;='Speed and Load result'!$D$3)*AND(AF65&gt;='Speed and Load result'!$D$6),1,0)</f>
        <v>0</v>
      </c>
      <c r="AG162" s="15">
        <f>IF(($C162&gt;='Speed and Load result'!$D$3)*AND(AG65&gt;='Speed and Load result'!$D$6),1,0)</f>
        <v>0</v>
      </c>
      <c r="AH162" s="15">
        <f>IF(($C162&gt;='Speed and Load result'!$D$3)*AND(AH65&gt;='Speed and Load result'!$D$6),1,0)</f>
        <v>0</v>
      </c>
      <c r="AI162" s="15">
        <f>IF(($C162&gt;='Speed and Load result'!$D$3)*AND(AI65&gt;='Speed and Load result'!$D$6),1,0)</f>
        <v>0</v>
      </c>
      <c r="AJ162" s="15">
        <f>IF(($C162&gt;='Speed and Load result'!$D$3)*AND(AJ65&gt;='Speed and Load result'!$D$6),1,0)</f>
        <v>0</v>
      </c>
      <c r="AK162" s="15">
        <f>IF(($C162&gt;='Speed and Load result'!$D$3)*AND(AK65&gt;='Speed and Load result'!$D$6),1,0)</f>
        <v>0</v>
      </c>
      <c r="AL162" s="15">
        <f>IF(($C162&gt;='Speed and Load result'!$D$3)*AND(AL65&gt;='Speed and Load result'!$D$6),1,0)</f>
        <v>0</v>
      </c>
      <c r="AM162" s="15">
        <f>IF(($C162&gt;='Speed and Load result'!$D$3)*AND(AM65&gt;='Speed and Load result'!$D$6),1,0)</f>
        <v>0</v>
      </c>
      <c r="AN162" s="15">
        <f>IF(($C162&gt;='Speed and Load result'!$D$3)*AND(AN65&gt;='Speed and Load result'!$D$6),1,0)</f>
        <v>0</v>
      </c>
      <c r="AO162" s="15">
        <f>IF(($C162&gt;='Speed and Load result'!$D$3)*AND(AO65&gt;='Speed and Load result'!$D$6),1,0)</f>
        <v>0</v>
      </c>
      <c r="AP162" s="15">
        <f>IF(($C162&gt;='Speed and Load result'!$D$3)*AND(AP65&gt;='Speed and Load result'!$D$6),1,0)</f>
        <v>0</v>
      </c>
      <c r="AQ162" s="15">
        <f>IF(($C162&gt;='Speed and Load result'!$D$3)*AND(AQ65&gt;='Speed and Load result'!$D$6),1,0)</f>
        <v>0</v>
      </c>
      <c r="AR162" s="15">
        <f>IF(($C162&gt;='Speed and Load result'!$D$3)*AND(AR65&gt;='Speed and Load result'!$D$6),1,0)</f>
        <v>0</v>
      </c>
      <c r="AS162" s="15">
        <f>IF(($C162&gt;='Speed and Load result'!$D$3)*AND(AS65&gt;='Speed and Load result'!$D$6),1,0)</f>
        <v>0</v>
      </c>
      <c r="AT162" s="15">
        <f>IF(($C162&gt;='Speed and Load result'!$D$3)*AND(AT65&gt;='Speed and Load result'!$D$6),1,0)</f>
        <v>0</v>
      </c>
      <c r="AU162" s="15">
        <f>IF(($C162&gt;='Speed and Load result'!$D$3)*AND(AU65&gt;='Speed and Load result'!$D$6),1,0)</f>
        <v>0</v>
      </c>
      <c r="AV162" s="15">
        <f>IF(($C162&gt;='Speed and Load result'!$D$3)*AND(AV65&gt;='Speed and Load result'!$D$6),1,0)</f>
        <v>0</v>
      </c>
      <c r="AW162" s="15">
        <f>IF(($C162&gt;='Speed and Load result'!$D$3)*AND(AW65&gt;='Speed and Load result'!$D$6),1,0)</f>
        <v>0</v>
      </c>
      <c r="AX162" s="15">
        <f>IF(($C162&gt;='Speed and Load result'!$D$3)*AND(AX65&gt;='Speed and Load result'!$D$6),1,0)</f>
        <v>0</v>
      </c>
      <c r="AY162" s="15">
        <f>IF(($C162&gt;='Speed and Load result'!$D$3)*AND(AY65&gt;='Speed and Load result'!$D$6),1,0)</f>
        <v>0</v>
      </c>
      <c r="AZ162" s="15">
        <f>IF(($C162&gt;='Speed and Load result'!$D$3)*AND(AZ65&gt;='Speed and Load result'!$D$6),1,0)</f>
        <v>0</v>
      </c>
      <c r="BA162" s="15">
        <f>IF(($C162&gt;='Speed and Load result'!$D$3)*AND(BA65&gt;='Speed and Load result'!$D$6),1,0)</f>
        <v>0</v>
      </c>
      <c r="BB162" s="15">
        <f>IF(($C162&gt;='Speed and Load result'!$D$3)*AND(BB65&gt;='Speed and Load result'!$D$6),1,0)</f>
        <v>0</v>
      </c>
      <c r="BC162" s="15">
        <f>IF(($C162&gt;='Speed and Load result'!$D$3)*AND(BC65&gt;='Speed and Load result'!$D$6),1,0)</f>
        <v>0</v>
      </c>
      <c r="BD162" s="15">
        <f>IF(($C162&gt;='Speed and Load result'!$D$3)*AND(BD65&gt;='Speed and Load result'!$D$6),1,0)</f>
        <v>0</v>
      </c>
      <c r="BE162" s="15">
        <f>IF(($C162&gt;='Speed and Load result'!$D$3)*AND(BE65&gt;='Speed and Load result'!$D$6),1,0)</f>
        <v>0</v>
      </c>
      <c r="BF162" s="15">
        <f>IF(($C162&gt;='Speed and Load result'!$D$3)*AND(BF65&gt;='Speed and Load result'!$D$6),1,0)</f>
        <v>0</v>
      </c>
      <c r="BG162" s="15">
        <f>IF(($C162&gt;='Speed and Load result'!$D$3)*AND(BG65&gt;='Speed and Load result'!$D$6),1,0)</f>
        <v>0</v>
      </c>
      <c r="BH162" s="15">
        <f>IF(($C162&gt;='Speed and Load result'!$D$3)*AND(BH65&gt;='Speed and Load result'!$D$6),1,0)</f>
        <v>0</v>
      </c>
      <c r="BI162" s="15">
        <f>IF(($C162&gt;='Speed and Load result'!$D$3)*AND(BI65&gt;='Speed and Load result'!$D$6),1,0)</f>
        <v>0</v>
      </c>
      <c r="BJ162" s="15">
        <f>IF(($C162&gt;='Speed and Load result'!$D$3)*AND(BJ65&gt;='Speed and Load result'!$D$6),1,0)</f>
        <v>1</v>
      </c>
      <c r="BK162" s="15">
        <f>IF(($C162&gt;='Speed and Load result'!$D$3)*AND(BK65&gt;='Speed and Load result'!$D$6),1,0)</f>
        <v>1</v>
      </c>
      <c r="BL162" s="15">
        <f>IF(($C162&gt;='Speed and Load result'!$D$3)*AND(BL65&gt;='Speed and Load result'!$D$6),1,0)</f>
        <v>0</v>
      </c>
      <c r="BM162" s="15">
        <f>IF(($C162&gt;='Speed and Load result'!$D$3)*AND(BM65&gt;='Speed and Load result'!$D$6),1,0)</f>
        <v>0</v>
      </c>
      <c r="BN162" s="15">
        <f>IF(($C162&gt;='Speed and Load result'!$D$3)*AND(BN65&gt;='Speed and Load result'!$D$6),1,0)</f>
        <v>0</v>
      </c>
      <c r="BO162" s="15">
        <f>IF(($C162&gt;='Speed and Load result'!$D$3)*AND(BO65&gt;='Speed and Load result'!$D$6),1,0)</f>
        <v>0</v>
      </c>
    </row>
    <row r="163" spans="2:67" hidden="1">
      <c r="B163" s="106"/>
      <c r="C163" s="15">
        <f t="shared" si="25"/>
        <v>1200</v>
      </c>
      <c r="D163" s="9" t="s">
        <v>209</v>
      </c>
      <c r="E163" s="15">
        <f>IF(($C163&gt;='Speed and Load result'!$D$3)*AND(E66&gt;='Speed and Load result'!$D$6),1,0)</f>
        <v>0</v>
      </c>
      <c r="F163" s="15">
        <f>IF(($C163&gt;='Speed and Load result'!$D$3)*AND(F66&gt;='Speed and Load result'!$D$6),1,0)</f>
        <v>0</v>
      </c>
      <c r="G163" s="15">
        <f>IF(($C163&gt;='Speed and Load result'!$D$3)*AND(G66&gt;='Speed and Load result'!$D$6),1,0)</f>
        <v>0</v>
      </c>
      <c r="H163" s="15">
        <f>IF(($C163&gt;='Speed and Load result'!$D$3)*AND(H66&gt;='Speed and Load result'!$D$6),1,0)</f>
        <v>0</v>
      </c>
      <c r="I163" s="15">
        <f>IF(($C163&gt;='Speed and Load result'!$D$3)*AND(I66&gt;='Speed and Load result'!$D$6),1,0)</f>
        <v>0</v>
      </c>
      <c r="J163" s="15">
        <f>IF(($C163&gt;='Speed and Load result'!$D$3)*AND(J66&gt;='Speed and Load result'!$D$6),1,0)</f>
        <v>0</v>
      </c>
      <c r="K163" s="15">
        <f>IF(($C163&gt;='Speed and Load result'!$D$3)*AND(K66&gt;='Speed and Load result'!$D$6),1,0)</f>
        <v>0</v>
      </c>
      <c r="L163" s="15">
        <f>IF(($C163&gt;='Speed and Load result'!$D$3)*AND(L66&gt;='Speed and Load result'!$D$6),1,0)</f>
        <v>0</v>
      </c>
      <c r="M163" s="15">
        <f>IF(($C163&gt;='Speed and Load result'!$D$3)*AND(M66&gt;='Speed and Load result'!$D$6),1,0)</f>
        <v>0</v>
      </c>
      <c r="N163" s="15">
        <f>IF(($C163&gt;='Speed and Load result'!$D$3)*AND(N66&gt;='Speed and Load result'!$D$6),1,0)</f>
        <v>0</v>
      </c>
      <c r="O163" s="15">
        <f>IF(($C163&gt;='Speed and Load result'!$D$3)*AND(O66&gt;='Speed and Load result'!$D$6),1,0)</f>
        <v>0</v>
      </c>
      <c r="P163" s="15">
        <f>IF(($C163&gt;='Speed and Load result'!$D$3)*AND(P66&gt;='Speed and Load result'!$D$6),1,0)</f>
        <v>0</v>
      </c>
      <c r="Q163" s="15">
        <f>IF(($C163&gt;='Speed and Load result'!$D$3)*AND(Q66&gt;='Speed and Load result'!$D$6),1,0)</f>
        <v>0</v>
      </c>
      <c r="R163" s="15">
        <f>IF(($C163&gt;='Speed and Load result'!$D$3)*AND(R66&gt;='Speed and Load result'!$D$6),1,0)</f>
        <v>0</v>
      </c>
      <c r="S163" s="15">
        <f>IF(($C163&gt;='Speed and Load result'!$D$3)*AND(S66&gt;='Speed and Load result'!$D$6),1,0)</f>
        <v>0</v>
      </c>
      <c r="T163" s="15">
        <f>IF(($C163&gt;='Speed and Load result'!$D$3)*AND(T66&gt;='Speed and Load result'!$D$6),1,0)</f>
        <v>0</v>
      </c>
      <c r="U163" s="15">
        <f>IF(($C163&gt;='Speed and Load result'!$D$3)*AND(U66&gt;='Speed and Load result'!$D$6),1,0)</f>
        <v>0</v>
      </c>
      <c r="V163" s="15">
        <f>IF(($C163&gt;='Speed and Load result'!$D$3)*AND(V66&gt;='Speed and Load result'!$D$6),1,0)</f>
        <v>0</v>
      </c>
      <c r="W163" s="15">
        <f>IF(($C163&gt;='Speed and Load result'!$D$3)*AND(W66&gt;='Speed and Load result'!$D$6),1,0)</f>
        <v>0</v>
      </c>
      <c r="X163" s="15">
        <f>IF(($C163&gt;='Speed and Load result'!$D$3)*AND(X66&gt;='Speed and Load result'!$D$6),1,0)</f>
        <v>0</v>
      </c>
      <c r="Y163" s="15">
        <f>IF(($C163&gt;='Speed and Load result'!$D$3)*AND(Y66&gt;='Speed and Load result'!$D$6),1,0)</f>
        <v>0</v>
      </c>
      <c r="Z163" s="15">
        <f>IF(($C163&gt;='Speed and Load result'!$D$3)*AND(Z66&gt;='Speed and Load result'!$D$6),1,0)</f>
        <v>0</v>
      </c>
      <c r="AA163" s="15">
        <f>IF(($C163&gt;='Speed and Load result'!$D$3)*AND(AA66&gt;='Speed and Load result'!$D$6),1,0)</f>
        <v>0</v>
      </c>
      <c r="AB163" s="15">
        <f>IF(($C163&gt;='Speed and Load result'!$D$3)*AND(AB66&gt;='Speed and Load result'!$D$6),1,0)</f>
        <v>0</v>
      </c>
      <c r="AC163" s="15">
        <f>IF(($C163&gt;='Speed and Load result'!$D$3)*AND(AC66&gt;='Speed and Load result'!$D$6),1,0)</f>
        <v>0</v>
      </c>
      <c r="AD163" s="15">
        <f>IF(($C163&gt;='Speed and Load result'!$D$3)*AND(AD66&gt;='Speed and Load result'!$D$6),1,0)</f>
        <v>0</v>
      </c>
      <c r="AE163" s="15">
        <f>IF(($C163&gt;='Speed and Load result'!$D$3)*AND(AE66&gt;='Speed and Load result'!$D$6),1,0)</f>
        <v>0</v>
      </c>
      <c r="AF163" s="15">
        <f>IF(($C163&gt;='Speed and Load result'!$D$3)*AND(AF66&gt;='Speed and Load result'!$D$6),1,0)</f>
        <v>0</v>
      </c>
      <c r="AG163" s="15">
        <f>IF(($C163&gt;='Speed and Load result'!$D$3)*AND(AG66&gt;='Speed and Load result'!$D$6),1,0)</f>
        <v>0</v>
      </c>
      <c r="AH163" s="15">
        <f>IF(($C163&gt;='Speed and Load result'!$D$3)*AND(AH66&gt;='Speed and Load result'!$D$6),1,0)</f>
        <v>0</v>
      </c>
      <c r="AI163" s="15">
        <f>IF(($C163&gt;='Speed and Load result'!$D$3)*AND(AI66&gt;='Speed and Load result'!$D$6),1,0)</f>
        <v>0</v>
      </c>
      <c r="AJ163" s="15">
        <f>IF(($C163&gt;='Speed and Load result'!$D$3)*AND(AJ66&gt;='Speed and Load result'!$D$6),1,0)</f>
        <v>0</v>
      </c>
      <c r="AK163" s="15">
        <f>IF(($C163&gt;='Speed and Load result'!$D$3)*AND(AK66&gt;='Speed and Load result'!$D$6),1,0)</f>
        <v>0</v>
      </c>
      <c r="AL163" s="15">
        <f>IF(($C163&gt;='Speed and Load result'!$D$3)*AND(AL66&gt;='Speed and Load result'!$D$6),1,0)</f>
        <v>0</v>
      </c>
      <c r="AM163" s="15">
        <f>IF(($C163&gt;='Speed and Load result'!$D$3)*AND(AM66&gt;='Speed and Load result'!$D$6),1,0)</f>
        <v>0</v>
      </c>
      <c r="AN163" s="15">
        <f>IF(($C163&gt;='Speed and Load result'!$D$3)*AND(AN66&gt;='Speed and Load result'!$D$6),1,0)</f>
        <v>0</v>
      </c>
      <c r="AO163" s="15">
        <f>IF(($C163&gt;='Speed and Load result'!$D$3)*AND(AO66&gt;='Speed and Load result'!$D$6),1,0)</f>
        <v>0</v>
      </c>
      <c r="AP163" s="15">
        <f>IF(($C163&gt;='Speed and Load result'!$D$3)*AND(AP66&gt;='Speed and Load result'!$D$6),1,0)</f>
        <v>0</v>
      </c>
      <c r="AQ163" s="15">
        <f>IF(($C163&gt;='Speed and Load result'!$D$3)*AND(AQ66&gt;='Speed and Load result'!$D$6),1,0)</f>
        <v>0</v>
      </c>
      <c r="AR163" s="15">
        <f>IF(($C163&gt;='Speed and Load result'!$D$3)*AND(AR66&gt;='Speed and Load result'!$D$6),1,0)</f>
        <v>0</v>
      </c>
      <c r="AS163" s="15">
        <f>IF(($C163&gt;='Speed and Load result'!$D$3)*AND(AS66&gt;='Speed and Load result'!$D$6),1,0)</f>
        <v>0</v>
      </c>
      <c r="AT163" s="15">
        <f>IF(($C163&gt;='Speed and Load result'!$D$3)*AND(AT66&gt;='Speed and Load result'!$D$6),1,0)</f>
        <v>0</v>
      </c>
      <c r="AU163" s="15">
        <f>IF(($C163&gt;='Speed and Load result'!$D$3)*AND(AU66&gt;='Speed and Load result'!$D$6),1,0)</f>
        <v>0</v>
      </c>
      <c r="AV163" s="15">
        <f>IF(($C163&gt;='Speed and Load result'!$D$3)*AND(AV66&gt;='Speed and Load result'!$D$6),1,0)</f>
        <v>0</v>
      </c>
      <c r="AW163" s="15">
        <f>IF(($C163&gt;='Speed and Load result'!$D$3)*AND(AW66&gt;='Speed and Load result'!$D$6),1,0)</f>
        <v>0</v>
      </c>
      <c r="AX163" s="15">
        <f>IF(($C163&gt;='Speed and Load result'!$D$3)*AND(AX66&gt;='Speed and Load result'!$D$6),1,0)</f>
        <v>0</v>
      </c>
      <c r="AY163" s="15">
        <f>IF(($C163&gt;='Speed and Load result'!$D$3)*AND(AY66&gt;='Speed and Load result'!$D$6),1,0)</f>
        <v>0</v>
      </c>
      <c r="AZ163" s="15">
        <f>IF(($C163&gt;='Speed and Load result'!$D$3)*AND(AZ66&gt;='Speed and Load result'!$D$6),1,0)</f>
        <v>0</v>
      </c>
      <c r="BA163" s="15">
        <f>IF(($C163&gt;='Speed and Load result'!$D$3)*AND(BA66&gt;='Speed and Load result'!$D$6),1,0)</f>
        <v>0</v>
      </c>
      <c r="BB163" s="15">
        <f>IF(($C163&gt;='Speed and Load result'!$D$3)*AND(BB66&gt;='Speed and Load result'!$D$6),1,0)</f>
        <v>0</v>
      </c>
      <c r="BC163" s="15">
        <f>IF(($C163&gt;='Speed and Load result'!$D$3)*AND(BC66&gt;='Speed and Load result'!$D$6),1,0)</f>
        <v>0</v>
      </c>
      <c r="BD163" s="15">
        <f>IF(($C163&gt;='Speed and Load result'!$D$3)*AND(BD66&gt;='Speed and Load result'!$D$6),1,0)</f>
        <v>0</v>
      </c>
      <c r="BE163" s="15">
        <f>IF(($C163&gt;='Speed and Load result'!$D$3)*AND(BE66&gt;='Speed and Load result'!$D$6),1,0)</f>
        <v>0</v>
      </c>
      <c r="BF163" s="15">
        <f>IF(($C163&gt;='Speed and Load result'!$D$3)*AND(BF66&gt;='Speed and Load result'!$D$6),1,0)</f>
        <v>0</v>
      </c>
      <c r="BG163" s="15">
        <f>IF(($C163&gt;='Speed and Load result'!$D$3)*AND(BG66&gt;='Speed and Load result'!$D$6),1,0)</f>
        <v>0</v>
      </c>
      <c r="BH163" s="15">
        <f>IF(($C163&gt;='Speed and Load result'!$D$3)*AND(BH66&gt;='Speed and Load result'!$D$6),1,0)</f>
        <v>0</v>
      </c>
      <c r="BI163" s="15">
        <f>IF(($C163&gt;='Speed and Load result'!$D$3)*AND(BI66&gt;='Speed and Load result'!$D$6),1,0)</f>
        <v>0</v>
      </c>
      <c r="BJ163" s="15">
        <f>IF(($C163&gt;='Speed and Load result'!$D$3)*AND(BJ66&gt;='Speed and Load result'!$D$6),1,0)</f>
        <v>1</v>
      </c>
      <c r="BK163" s="15">
        <f>IF(($C163&gt;='Speed and Load result'!$D$3)*AND(BK66&gt;='Speed and Load result'!$D$6),1,0)</f>
        <v>1</v>
      </c>
      <c r="BL163" s="15">
        <f>IF(($C163&gt;='Speed and Load result'!$D$3)*AND(BL66&gt;='Speed and Load result'!$D$6),1,0)</f>
        <v>0</v>
      </c>
      <c r="BM163" s="15">
        <f>IF(($C163&gt;='Speed and Load result'!$D$3)*AND(BM66&gt;='Speed and Load result'!$D$6),1,0)</f>
        <v>0</v>
      </c>
      <c r="BN163" s="15">
        <f>IF(($C163&gt;='Speed and Load result'!$D$3)*AND(BN66&gt;='Speed and Load result'!$D$6),1,0)</f>
        <v>0</v>
      </c>
      <c r="BO163" s="15">
        <f>IF(($C163&gt;='Speed and Load result'!$D$3)*AND(BO66&gt;='Speed and Load result'!$D$6),1,0)</f>
        <v>0</v>
      </c>
    </row>
    <row r="164" spans="2:67" hidden="1">
      <c r="C164" s="5" t="s">
        <v>115</v>
      </c>
      <c r="D164" s="9" t="s">
        <v>211</v>
      </c>
      <c r="E164" s="5">
        <f>SUM(E117:E163)</f>
        <v>0</v>
      </c>
      <c r="F164" s="5">
        <f t="shared" ref="F164:BO164" si="26">SUM(F117:F163)</f>
        <v>0</v>
      </c>
      <c r="G164" s="5">
        <f t="shared" si="26"/>
        <v>0</v>
      </c>
      <c r="H164" s="5">
        <f t="shared" si="26"/>
        <v>0</v>
      </c>
      <c r="I164" s="5">
        <f t="shared" si="26"/>
        <v>0</v>
      </c>
      <c r="J164" s="5">
        <f t="shared" si="26"/>
        <v>0</v>
      </c>
      <c r="K164" s="5">
        <f t="shared" si="26"/>
        <v>0</v>
      </c>
      <c r="L164" s="5">
        <f t="shared" si="26"/>
        <v>0</v>
      </c>
      <c r="M164" s="5">
        <f t="shared" si="26"/>
        <v>0</v>
      </c>
      <c r="N164" s="5">
        <f t="shared" si="26"/>
        <v>1</v>
      </c>
      <c r="O164" s="5">
        <f t="shared" si="26"/>
        <v>1</v>
      </c>
      <c r="P164" s="5">
        <f t="shared" si="26"/>
        <v>1</v>
      </c>
      <c r="Q164" s="5">
        <f t="shared" si="26"/>
        <v>0</v>
      </c>
      <c r="R164" s="5">
        <f t="shared" si="26"/>
        <v>0</v>
      </c>
      <c r="S164" s="5">
        <f t="shared" si="26"/>
        <v>0</v>
      </c>
      <c r="T164" s="5">
        <f t="shared" si="26"/>
        <v>3</v>
      </c>
      <c r="U164" s="5">
        <f t="shared" si="26"/>
        <v>3</v>
      </c>
      <c r="V164" s="5">
        <f t="shared" si="26"/>
        <v>0</v>
      </c>
      <c r="W164" s="5">
        <f t="shared" si="26"/>
        <v>2</v>
      </c>
      <c r="X164" s="5">
        <f t="shared" si="26"/>
        <v>2</v>
      </c>
      <c r="Y164" s="5">
        <f t="shared" si="26"/>
        <v>0</v>
      </c>
      <c r="Z164" s="5">
        <f t="shared" si="26"/>
        <v>3</v>
      </c>
      <c r="AA164" s="5">
        <f t="shared" si="26"/>
        <v>3</v>
      </c>
      <c r="AB164" s="5">
        <f t="shared" si="26"/>
        <v>2</v>
      </c>
      <c r="AC164" s="5">
        <f t="shared" si="26"/>
        <v>1</v>
      </c>
      <c r="AD164" s="5">
        <f t="shared" si="26"/>
        <v>1</v>
      </c>
      <c r="AE164" s="5">
        <f t="shared" si="26"/>
        <v>5</v>
      </c>
      <c r="AF164" s="5">
        <f t="shared" si="26"/>
        <v>5</v>
      </c>
      <c r="AG164" s="5">
        <f t="shared" si="26"/>
        <v>3</v>
      </c>
      <c r="AH164" s="5">
        <f t="shared" si="26"/>
        <v>2</v>
      </c>
      <c r="AI164" s="5">
        <f t="shared" si="26"/>
        <v>2</v>
      </c>
      <c r="AJ164" s="5">
        <f t="shared" si="26"/>
        <v>0</v>
      </c>
      <c r="AK164" s="5">
        <f t="shared" si="26"/>
        <v>0</v>
      </c>
      <c r="AL164" s="5">
        <f t="shared" si="26"/>
        <v>0</v>
      </c>
      <c r="AM164" s="5">
        <f t="shared" si="26"/>
        <v>0</v>
      </c>
      <c r="AN164" s="5">
        <f t="shared" si="26"/>
        <v>0</v>
      </c>
      <c r="AO164" s="5">
        <f t="shared" si="26"/>
        <v>0</v>
      </c>
      <c r="AP164" s="5">
        <f t="shared" si="26"/>
        <v>0</v>
      </c>
      <c r="AQ164" s="5">
        <f t="shared" si="26"/>
        <v>0</v>
      </c>
      <c r="AR164" s="5">
        <f t="shared" si="26"/>
        <v>0</v>
      </c>
      <c r="AS164" s="5">
        <f t="shared" si="26"/>
        <v>0</v>
      </c>
      <c r="AT164" s="5">
        <f t="shared" si="26"/>
        <v>0</v>
      </c>
      <c r="AU164" s="5">
        <f t="shared" si="26"/>
        <v>0</v>
      </c>
      <c r="AV164" s="5">
        <f t="shared" si="26"/>
        <v>0</v>
      </c>
      <c r="AW164" s="5">
        <f t="shared" si="26"/>
        <v>0</v>
      </c>
      <c r="AX164" s="5">
        <f t="shared" si="26"/>
        <v>2</v>
      </c>
      <c r="AY164" s="5">
        <f t="shared" si="26"/>
        <v>2</v>
      </c>
      <c r="AZ164" s="5">
        <f t="shared" si="26"/>
        <v>2</v>
      </c>
      <c r="BA164" s="5">
        <f t="shared" si="26"/>
        <v>2</v>
      </c>
      <c r="BB164" s="5">
        <f t="shared" si="26"/>
        <v>0</v>
      </c>
      <c r="BC164" s="5">
        <f t="shared" si="26"/>
        <v>0</v>
      </c>
      <c r="BD164" s="5">
        <f t="shared" si="26"/>
        <v>1</v>
      </c>
      <c r="BE164" s="5">
        <f t="shared" si="26"/>
        <v>1</v>
      </c>
      <c r="BF164" s="5">
        <f t="shared" si="26"/>
        <v>1</v>
      </c>
      <c r="BG164" s="5">
        <f t="shared" si="26"/>
        <v>1</v>
      </c>
      <c r="BH164" s="5">
        <f t="shared" si="26"/>
        <v>3</v>
      </c>
      <c r="BI164" s="5">
        <f t="shared" si="26"/>
        <v>3</v>
      </c>
      <c r="BJ164" s="5">
        <f t="shared" si="26"/>
        <v>7</v>
      </c>
      <c r="BK164" s="5">
        <f t="shared" si="26"/>
        <v>7</v>
      </c>
      <c r="BL164" s="5">
        <f t="shared" si="26"/>
        <v>1</v>
      </c>
      <c r="BM164" s="5">
        <f t="shared" si="26"/>
        <v>1</v>
      </c>
      <c r="BN164" s="5">
        <f t="shared" si="26"/>
        <v>5</v>
      </c>
      <c r="BO164" s="5">
        <f t="shared" si="26"/>
        <v>5</v>
      </c>
    </row>
    <row r="165" spans="2:67" hidden="1"/>
    <row r="166" spans="2:67" hidden="1"/>
    <row r="167" spans="2:67" hidden="1"/>
    <row r="168" spans="2:67" hidden="1"/>
    <row r="169" spans="2:67" hidden="1"/>
    <row r="170" spans="2:67" hidden="1">
      <c r="B170" s="101" t="s">
        <v>67</v>
      </c>
      <c r="C170" s="5" t="s">
        <v>36</v>
      </c>
      <c r="D170" s="11" t="s">
        <v>213</v>
      </c>
      <c r="E170" s="13">
        <v>24</v>
      </c>
      <c r="F170" s="13">
        <v>24</v>
      </c>
      <c r="G170" s="13">
        <v>24</v>
      </c>
      <c r="H170" s="13">
        <v>24</v>
      </c>
      <c r="I170" s="13">
        <v>68</v>
      </c>
      <c r="J170" s="13">
        <v>68</v>
      </c>
      <c r="K170" s="13">
        <v>92</v>
      </c>
      <c r="L170" s="13">
        <v>92</v>
      </c>
      <c r="M170" s="13">
        <v>229</v>
      </c>
      <c r="N170" s="13">
        <v>229</v>
      </c>
      <c r="O170" s="13">
        <v>229</v>
      </c>
      <c r="P170" s="13">
        <v>229</v>
      </c>
      <c r="Q170" s="13">
        <v>455</v>
      </c>
      <c r="R170" s="13">
        <v>455</v>
      </c>
      <c r="S170" s="13">
        <v>415</v>
      </c>
      <c r="T170" s="13">
        <v>415</v>
      </c>
      <c r="U170" s="13">
        <v>415</v>
      </c>
      <c r="V170" s="13">
        <v>825</v>
      </c>
      <c r="W170" s="13">
        <v>825</v>
      </c>
      <c r="X170" s="13">
        <v>825</v>
      </c>
      <c r="Y170" s="13">
        <v>770</v>
      </c>
      <c r="Z170" s="13">
        <v>770</v>
      </c>
      <c r="AA170" s="13">
        <v>770</v>
      </c>
      <c r="AB170" s="13">
        <v>770</v>
      </c>
      <c r="AC170" s="13">
        <v>1540</v>
      </c>
      <c r="AD170" s="13">
        <v>1540</v>
      </c>
      <c r="AE170" s="13">
        <v>1170</v>
      </c>
      <c r="AF170" s="13">
        <v>1170</v>
      </c>
      <c r="AG170" s="13">
        <v>1170</v>
      </c>
      <c r="AH170" s="13">
        <v>2340</v>
      </c>
      <c r="AI170" s="13">
        <v>2340</v>
      </c>
      <c r="AJ170" s="13">
        <v>335</v>
      </c>
      <c r="AK170" s="13">
        <v>335</v>
      </c>
      <c r="AL170" s="13">
        <v>335</v>
      </c>
      <c r="AM170" s="13">
        <v>335</v>
      </c>
      <c r="AN170" s="13">
        <v>335</v>
      </c>
      <c r="AO170" s="13">
        <v>335</v>
      </c>
      <c r="AP170" s="13">
        <v>770</v>
      </c>
      <c r="AQ170" s="13">
        <v>770</v>
      </c>
      <c r="AR170" s="13">
        <v>770</v>
      </c>
      <c r="AS170" s="13">
        <v>770</v>
      </c>
      <c r="AT170" s="13">
        <v>770</v>
      </c>
      <c r="AU170" s="13">
        <v>770</v>
      </c>
      <c r="AV170" s="13">
        <v>890</v>
      </c>
      <c r="AW170" s="13">
        <v>890</v>
      </c>
      <c r="AX170" s="13">
        <v>890</v>
      </c>
      <c r="AY170" s="13">
        <v>890</v>
      </c>
      <c r="AZ170" s="13">
        <v>890</v>
      </c>
      <c r="BA170" s="13">
        <v>890</v>
      </c>
      <c r="BB170" s="13">
        <v>1780</v>
      </c>
      <c r="BC170" s="13">
        <v>1780</v>
      </c>
      <c r="BD170" s="13">
        <v>1780</v>
      </c>
      <c r="BE170" s="13">
        <v>1780</v>
      </c>
      <c r="BF170" s="13">
        <v>1780</v>
      </c>
      <c r="BG170" s="13">
        <v>1780</v>
      </c>
      <c r="BH170" s="13">
        <v>1460</v>
      </c>
      <c r="BI170" s="13">
        <v>1460</v>
      </c>
      <c r="BJ170" s="13">
        <v>1460</v>
      </c>
      <c r="BK170" s="13">
        <v>1460</v>
      </c>
      <c r="BL170" s="13">
        <v>2920</v>
      </c>
      <c r="BM170" s="13">
        <v>2920</v>
      </c>
      <c r="BN170" s="13">
        <v>2920</v>
      </c>
      <c r="BO170" s="13">
        <v>2920</v>
      </c>
    </row>
    <row r="171" spans="2:67" hidden="1">
      <c r="B171" s="101"/>
      <c r="C171" s="5" t="s">
        <v>37</v>
      </c>
      <c r="D171" s="11" t="s">
        <v>214</v>
      </c>
      <c r="E171" s="13">
        <v>8</v>
      </c>
      <c r="F171" s="13">
        <v>8</v>
      </c>
      <c r="G171" s="13">
        <v>8</v>
      </c>
      <c r="H171" s="13">
        <v>8</v>
      </c>
      <c r="I171" s="13">
        <v>28</v>
      </c>
      <c r="J171" s="13">
        <v>28</v>
      </c>
      <c r="K171" s="13">
        <v>51</v>
      </c>
      <c r="L171" s="13">
        <v>51</v>
      </c>
      <c r="M171" s="13">
        <v>89</v>
      </c>
      <c r="N171" s="13">
        <v>89</v>
      </c>
      <c r="O171" s="13">
        <v>89</v>
      </c>
      <c r="P171" s="13">
        <v>89</v>
      </c>
      <c r="Q171" s="13">
        <v>765</v>
      </c>
      <c r="R171" s="13">
        <v>765</v>
      </c>
      <c r="S171" s="13">
        <v>174</v>
      </c>
      <c r="T171" s="13">
        <v>174</v>
      </c>
      <c r="U171" s="13">
        <v>174</v>
      </c>
      <c r="V171" s="13">
        <v>1220</v>
      </c>
      <c r="W171" s="13">
        <v>1220</v>
      </c>
      <c r="X171" s="13">
        <v>1220</v>
      </c>
      <c r="Y171" s="13">
        <v>300</v>
      </c>
      <c r="Z171" s="13">
        <v>300</v>
      </c>
      <c r="AA171" s="13">
        <v>300</v>
      </c>
      <c r="AB171" s="13">
        <v>300</v>
      </c>
      <c r="AC171" s="13">
        <v>2050</v>
      </c>
      <c r="AD171" s="13">
        <v>2050</v>
      </c>
      <c r="AE171" s="13">
        <v>425</v>
      </c>
      <c r="AF171" s="13">
        <v>425</v>
      </c>
      <c r="AG171" s="13">
        <v>425</v>
      </c>
      <c r="AH171" s="13">
        <v>2940</v>
      </c>
      <c r="AI171" s="13">
        <v>2940</v>
      </c>
      <c r="AJ171" s="13">
        <v>133</v>
      </c>
      <c r="AK171" s="13">
        <v>133</v>
      </c>
      <c r="AL171" s="13">
        <v>133</v>
      </c>
      <c r="AM171" s="13">
        <v>133</v>
      </c>
      <c r="AN171" s="13">
        <v>133</v>
      </c>
      <c r="AO171" s="13">
        <v>133</v>
      </c>
      <c r="AP171" s="13">
        <v>730</v>
      </c>
      <c r="AQ171" s="13">
        <v>730</v>
      </c>
      <c r="AR171" s="13">
        <v>730</v>
      </c>
      <c r="AS171" s="13">
        <v>730</v>
      </c>
      <c r="AT171" s="13">
        <v>730</v>
      </c>
      <c r="AU171" s="13">
        <v>730</v>
      </c>
      <c r="AV171" s="13">
        <v>385</v>
      </c>
      <c r="AW171" s="13">
        <v>385</v>
      </c>
      <c r="AX171" s="13">
        <v>385</v>
      </c>
      <c r="AY171" s="13">
        <v>385</v>
      </c>
      <c r="AZ171" s="13">
        <v>385</v>
      </c>
      <c r="BA171" s="13">
        <v>385</v>
      </c>
      <c r="BB171" s="13">
        <v>2070</v>
      </c>
      <c r="BC171" s="13">
        <v>2070</v>
      </c>
      <c r="BD171" s="13">
        <v>2070</v>
      </c>
      <c r="BE171" s="13">
        <v>2070</v>
      </c>
      <c r="BF171" s="13">
        <v>2070</v>
      </c>
      <c r="BG171" s="13">
        <v>2070</v>
      </c>
      <c r="BH171" s="13">
        <v>610</v>
      </c>
      <c r="BI171" s="13">
        <v>610</v>
      </c>
      <c r="BJ171" s="13">
        <v>610</v>
      </c>
      <c r="BK171" s="13">
        <v>610</v>
      </c>
      <c r="BL171" s="13">
        <v>3430</v>
      </c>
      <c r="BM171" s="13">
        <v>3430</v>
      </c>
      <c r="BN171" s="13">
        <v>3430</v>
      </c>
      <c r="BO171" s="13">
        <v>3430</v>
      </c>
    </row>
    <row r="172" spans="2:67" hidden="1">
      <c r="B172" s="101"/>
      <c r="C172" s="5" t="s">
        <v>38</v>
      </c>
      <c r="D172" s="11" t="s">
        <v>215</v>
      </c>
      <c r="E172" s="13">
        <v>8</v>
      </c>
      <c r="F172" s="13">
        <v>8</v>
      </c>
      <c r="G172" s="13">
        <v>8</v>
      </c>
      <c r="H172" s="13">
        <v>8</v>
      </c>
      <c r="I172" s="13">
        <v>28</v>
      </c>
      <c r="J172" s="13">
        <v>28</v>
      </c>
      <c r="K172" s="13">
        <v>51</v>
      </c>
      <c r="L172" s="13">
        <v>51</v>
      </c>
      <c r="M172" s="13">
        <v>89</v>
      </c>
      <c r="N172" s="13">
        <v>89</v>
      </c>
      <c r="O172" s="13">
        <v>89</v>
      </c>
      <c r="P172" s="13">
        <v>89</v>
      </c>
      <c r="Q172" s="13">
        <v>765</v>
      </c>
      <c r="R172" s="13">
        <v>765</v>
      </c>
      <c r="S172" s="13">
        <v>174</v>
      </c>
      <c r="T172" s="13">
        <v>174</v>
      </c>
      <c r="U172" s="13">
        <v>174</v>
      </c>
      <c r="V172" s="13">
        <v>1220</v>
      </c>
      <c r="W172" s="13">
        <v>1220</v>
      </c>
      <c r="X172" s="13">
        <v>1220</v>
      </c>
      <c r="Y172" s="13">
        <v>300</v>
      </c>
      <c r="Z172" s="13">
        <v>300</v>
      </c>
      <c r="AA172" s="13">
        <v>300</v>
      </c>
      <c r="AB172" s="13">
        <v>300</v>
      </c>
      <c r="AC172" s="13">
        <v>2050</v>
      </c>
      <c r="AD172" s="13">
        <v>2050</v>
      </c>
      <c r="AE172" s="13">
        <v>425</v>
      </c>
      <c r="AF172" s="13">
        <v>425</v>
      </c>
      <c r="AG172" s="13">
        <v>425</v>
      </c>
      <c r="AH172" s="13">
        <v>2940</v>
      </c>
      <c r="AI172" s="13">
        <v>2940</v>
      </c>
      <c r="AJ172" s="13">
        <v>133</v>
      </c>
      <c r="AK172" s="13">
        <v>133</v>
      </c>
      <c r="AL172" s="13">
        <v>133</v>
      </c>
      <c r="AM172" s="13">
        <v>133</v>
      </c>
      <c r="AN172" s="13">
        <v>133</v>
      </c>
      <c r="AO172" s="13">
        <v>133</v>
      </c>
      <c r="AP172" s="13">
        <v>730</v>
      </c>
      <c r="AQ172" s="13">
        <v>730</v>
      </c>
      <c r="AR172" s="13">
        <v>730</v>
      </c>
      <c r="AS172" s="13">
        <v>730</v>
      </c>
      <c r="AT172" s="13">
        <v>730</v>
      </c>
      <c r="AU172" s="13">
        <v>730</v>
      </c>
      <c r="AV172" s="13">
        <v>385</v>
      </c>
      <c r="AW172" s="13">
        <v>385</v>
      </c>
      <c r="AX172" s="13">
        <v>385</v>
      </c>
      <c r="AY172" s="13">
        <v>385</v>
      </c>
      <c r="AZ172" s="13">
        <v>385</v>
      </c>
      <c r="BA172" s="13">
        <v>385</v>
      </c>
      <c r="BB172" s="13">
        <v>2070</v>
      </c>
      <c r="BC172" s="13">
        <v>2070</v>
      </c>
      <c r="BD172" s="13">
        <v>2070</v>
      </c>
      <c r="BE172" s="13">
        <v>2070</v>
      </c>
      <c r="BF172" s="13">
        <v>2070</v>
      </c>
      <c r="BG172" s="13">
        <v>2070</v>
      </c>
      <c r="BH172" s="13">
        <v>610</v>
      </c>
      <c r="BI172" s="13">
        <v>610</v>
      </c>
      <c r="BJ172" s="13">
        <v>610</v>
      </c>
      <c r="BK172" s="13">
        <v>610</v>
      </c>
      <c r="BL172" s="13">
        <v>3430</v>
      </c>
      <c r="BM172" s="13">
        <v>3430</v>
      </c>
      <c r="BN172" s="13">
        <v>3430</v>
      </c>
      <c r="BO172" s="13">
        <v>3430</v>
      </c>
    </row>
    <row r="173" spans="2:67" hidden="1">
      <c r="B173" s="101"/>
      <c r="C173" s="5" t="s">
        <v>39</v>
      </c>
      <c r="D173" s="11" t="s">
        <v>216</v>
      </c>
      <c r="E173" s="13">
        <v>95.2</v>
      </c>
      <c r="F173" s="13">
        <v>95.2</v>
      </c>
      <c r="G173" s="13">
        <v>95.2</v>
      </c>
      <c r="H173" s="13">
        <v>95.2</v>
      </c>
      <c r="I173" s="13">
        <v>79.400000000000006</v>
      </c>
      <c r="J173" s="13">
        <v>79.400000000000006</v>
      </c>
      <c r="K173" s="13">
        <v>79.400000000000006</v>
      </c>
      <c r="L173" s="13">
        <v>79.400000000000006</v>
      </c>
      <c r="M173" s="13">
        <v>52.6</v>
      </c>
      <c r="N173" s="13">
        <v>52.6</v>
      </c>
      <c r="O173" s="13">
        <v>52.6</v>
      </c>
      <c r="P173" s="13">
        <v>52.6</v>
      </c>
      <c r="Q173" s="13">
        <v>26.3</v>
      </c>
      <c r="R173" s="13">
        <v>26.3</v>
      </c>
      <c r="S173" s="13">
        <v>45.5</v>
      </c>
      <c r="T173" s="13">
        <v>45.5</v>
      </c>
      <c r="U173" s="13">
        <v>45.5</v>
      </c>
      <c r="V173" s="13">
        <v>22.7</v>
      </c>
      <c r="W173" s="13">
        <v>22.7</v>
      </c>
      <c r="X173" s="13">
        <v>22.7</v>
      </c>
      <c r="Y173" s="13">
        <v>32.5</v>
      </c>
      <c r="Z173" s="13">
        <v>32.5</v>
      </c>
      <c r="AA173" s="13">
        <v>32.5</v>
      </c>
      <c r="AB173" s="13">
        <v>32.5</v>
      </c>
      <c r="AC173" s="13">
        <v>16.3</v>
      </c>
      <c r="AD173" s="13">
        <v>16.3</v>
      </c>
      <c r="AE173" s="13">
        <v>27.8</v>
      </c>
      <c r="AF173" s="13">
        <v>27.8</v>
      </c>
      <c r="AG173" s="13">
        <v>27.8</v>
      </c>
      <c r="AH173" s="13">
        <v>13.9</v>
      </c>
      <c r="AI173" s="13">
        <v>13.9</v>
      </c>
      <c r="AJ173" s="13">
        <v>48.3</v>
      </c>
      <c r="AK173" s="13">
        <v>48.3</v>
      </c>
      <c r="AL173" s="13">
        <v>48.3</v>
      </c>
      <c r="AM173" s="13">
        <v>48.3</v>
      </c>
      <c r="AN173" s="13">
        <v>48.3</v>
      </c>
      <c r="AO173" s="13">
        <v>48.3</v>
      </c>
      <c r="AP173" s="13">
        <v>24.2</v>
      </c>
      <c r="AQ173" s="13">
        <v>24.2</v>
      </c>
      <c r="AR173" s="13">
        <v>24.2</v>
      </c>
      <c r="AS173" s="13">
        <v>24.2</v>
      </c>
      <c r="AT173" s="13">
        <v>24.2</v>
      </c>
      <c r="AU173" s="13">
        <v>24.2</v>
      </c>
      <c r="AV173" s="13">
        <v>34.5</v>
      </c>
      <c r="AW173" s="13">
        <v>34.5</v>
      </c>
      <c r="AX173" s="13">
        <v>34.5</v>
      </c>
      <c r="AY173" s="13">
        <v>34.5</v>
      </c>
      <c r="AZ173" s="13">
        <v>34.5</v>
      </c>
      <c r="BA173" s="13">
        <v>34.5</v>
      </c>
      <c r="BB173" s="13">
        <v>17.2</v>
      </c>
      <c r="BC173" s="13">
        <v>17.2</v>
      </c>
      <c r="BD173" s="13">
        <v>17.2</v>
      </c>
      <c r="BE173" s="13">
        <v>17.2</v>
      </c>
      <c r="BF173" s="13">
        <v>17.2</v>
      </c>
      <c r="BG173" s="13">
        <v>17.2</v>
      </c>
      <c r="BH173" s="13">
        <v>28.6</v>
      </c>
      <c r="BI173" s="13">
        <v>28.6</v>
      </c>
      <c r="BJ173" s="13">
        <v>28.6</v>
      </c>
      <c r="BK173" s="13">
        <v>28.6</v>
      </c>
      <c r="BL173" s="13">
        <v>14.3</v>
      </c>
      <c r="BM173" s="13">
        <v>14.3</v>
      </c>
      <c r="BN173" s="13">
        <v>14.3</v>
      </c>
      <c r="BO173" s="13">
        <v>14.3</v>
      </c>
    </row>
    <row r="174" spans="2:67" hidden="1">
      <c r="B174" s="101"/>
      <c r="C174" s="5" t="s">
        <v>40</v>
      </c>
      <c r="D174" s="11" t="s">
        <v>217</v>
      </c>
      <c r="E174" s="13">
        <v>174</v>
      </c>
      <c r="F174" s="13">
        <v>174</v>
      </c>
      <c r="G174" s="13">
        <v>174</v>
      </c>
      <c r="H174" s="13">
        <v>174</v>
      </c>
      <c r="I174" s="13">
        <v>113.9</v>
      </c>
      <c r="J174" s="13">
        <v>113.9</v>
      </c>
      <c r="K174" s="13">
        <v>84.2</v>
      </c>
      <c r="L174" s="13">
        <v>84.2</v>
      </c>
      <c r="M174" s="13">
        <v>81.3</v>
      </c>
      <c r="N174" s="13">
        <v>81.3</v>
      </c>
      <c r="O174" s="13">
        <v>81.3</v>
      </c>
      <c r="P174" s="13">
        <v>81.3</v>
      </c>
      <c r="Q174" s="13">
        <v>10.4</v>
      </c>
      <c r="R174" s="13">
        <v>10.4</v>
      </c>
      <c r="S174" s="13">
        <v>65.099999999999994</v>
      </c>
      <c r="T174" s="13">
        <v>65.099999999999994</v>
      </c>
      <c r="U174" s="13">
        <v>65.099999999999994</v>
      </c>
      <c r="V174" s="13">
        <v>9.6999999999999993</v>
      </c>
      <c r="W174" s="13">
        <v>9.6999999999999993</v>
      </c>
      <c r="X174" s="13">
        <v>9.6999999999999993</v>
      </c>
      <c r="Y174" s="13">
        <v>48.8</v>
      </c>
      <c r="Z174" s="13">
        <v>48.8</v>
      </c>
      <c r="AA174" s="13">
        <v>48.8</v>
      </c>
      <c r="AB174" s="13">
        <v>48.8</v>
      </c>
      <c r="AC174" s="13">
        <v>7.6</v>
      </c>
      <c r="AD174" s="13">
        <v>7.6</v>
      </c>
      <c r="AE174" s="13">
        <v>45.2</v>
      </c>
      <c r="AF174" s="13">
        <v>45.2</v>
      </c>
      <c r="AG174" s="13">
        <v>45.2</v>
      </c>
      <c r="AH174" s="13">
        <v>7.1</v>
      </c>
      <c r="AI174" s="13">
        <v>7.1</v>
      </c>
      <c r="AJ174" s="13">
        <v>75.099999999999994</v>
      </c>
      <c r="AK174" s="13">
        <v>75.099999999999994</v>
      </c>
      <c r="AL174" s="13">
        <v>75.099999999999994</v>
      </c>
      <c r="AM174" s="13">
        <v>75.099999999999994</v>
      </c>
      <c r="AN174" s="13">
        <v>75.099999999999994</v>
      </c>
      <c r="AO174" s="13">
        <v>75.099999999999994</v>
      </c>
      <c r="AP174" s="13">
        <v>11.4</v>
      </c>
      <c r="AQ174" s="13">
        <v>11.4</v>
      </c>
      <c r="AR174" s="13">
        <v>11.4</v>
      </c>
      <c r="AS174" s="13">
        <v>11.4</v>
      </c>
      <c r="AT174" s="13">
        <v>11.4</v>
      </c>
      <c r="AU174" s="13">
        <v>11.4</v>
      </c>
      <c r="AV174" s="13">
        <v>47.9</v>
      </c>
      <c r="AW174" s="13">
        <v>47.9</v>
      </c>
      <c r="AX174" s="13">
        <v>47.9</v>
      </c>
      <c r="AY174" s="13">
        <v>47.9</v>
      </c>
      <c r="AZ174" s="13">
        <v>47.9</v>
      </c>
      <c r="BA174" s="13">
        <v>47.9</v>
      </c>
      <c r="BB174" s="13">
        <v>8.11</v>
      </c>
      <c r="BC174" s="13">
        <v>8.11</v>
      </c>
      <c r="BD174" s="13">
        <v>8.11</v>
      </c>
      <c r="BE174" s="13">
        <v>8.11</v>
      </c>
      <c r="BF174" s="13">
        <v>8.11</v>
      </c>
      <c r="BG174" s="13">
        <v>8.11</v>
      </c>
      <c r="BH174" s="13">
        <v>41</v>
      </c>
      <c r="BI174" s="13">
        <v>41</v>
      </c>
      <c r="BJ174" s="13">
        <v>41</v>
      </c>
      <c r="BK174" s="13">
        <v>41</v>
      </c>
      <c r="BL174" s="13">
        <v>6.98</v>
      </c>
      <c r="BM174" s="13">
        <v>6.98</v>
      </c>
      <c r="BN174" s="13">
        <v>6.98</v>
      </c>
      <c r="BO174" s="13">
        <v>6.98</v>
      </c>
    </row>
    <row r="175" spans="2:67" hidden="1">
      <c r="B175" s="101"/>
      <c r="C175" s="5" t="s">
        <v>41</v>
      </c>
      <c r="D175" s="11" t="s">
        <v>218</v>
      </c>
      <c r="E175" s="13">
        <v>174</v>
      </c>
      <c r="F175" s="13">
        <v>174</v>
      </c>
      <c r="G175" s="13">
        <v>174</v>
      </c>
      <c r="H175" s="13">
        <v>174</v>
      </c>
      <c r="I175" s="13">
        <v>113.9</v>
      </c>
      <c r="J175" s="13">
        <v>113.9</v>
      </c>
      <c r="K175" s="13">
        <v>84.2</v>
      </c>
      <c r="L175" s="13">
        <v>84.2</v>
      </c>
      <c r="M175" s="13">
        <v>81.3</v>
      </c>
      <c r="N175" s="13">
        <v>81.3</v>
      </c>
      <c r="O175" s="13">
        <v>81.3</v>
      </c>
      <c r="P175" s="13">
        <v>81.3</v>
      </c>
      <c r="Q175" s="13">
        <v>10.4</v>
      </c>
      <c r="R175" s="13">
        <v>10.4</v>
      </c>
      <c r="S175" s="13">
        <v>65.099999999999994</v>
      </c>
      <c r="T175" s="13">
        <v>65.099999999999994</v>
      </c>
      <c r="U175" s="13">
        <v>65.099999999999994</v>
      </c>
      <c r="V175" s="13">
        <v>9.6999999999999993</v>
      </c>
      <c r="W175" s="13">
        <v>9.6999999999999993</v>
      </c>
      <c r="X175" s="13">
        <v>9.6999999999999993</v>
      </c>
      <c r="Y175" s="13">
        <v>48.8</v>
      </c>
      <c r="Z175" s="13">
        <v>48.8</v>
      </c>
      <c r="AA175" s="13">
        <v>48.8</v>
      </c>
      <c r="AB175" s="13">
        <v>48.8</v>
      </c>
      <c r="AC175" s="13">
        <v>7.6</v>
      </c>
      <c r="AD175" s="13">
        <v>7.6</v>
      </c>
      <c r="AE175" s="13">
        <v>45.2</v>
      </c>
      <c r="AF175" s="13">
        <v>45.2</v>
      </c>
      <c r="AG175" s="13">
        <v>45.2</v>
      </c>
      <c r="AH175" s="13">
        <v>7.1</v>
      </c>
      <c r="AI175" s="13">
        <v>7.1</v>
      </c>
      <c r="AJ175" s="13">
        <v>75.099999999999994</v>
      </c>
      <c r="AK175" s="13">
        <v>75.099999999999994</v>
      </c>
      <c r="AL175" s="13">
        <v>75.099999999999994</v>
      </c>
      <c r="AM175" s="13">
        <v>75.099999999999994</v>
      </c>
      <c r="AN175" s="13">
        <v>75.099999999999994</v>
      </c>
      <c r="AO175" s="13">
        <v>75.099999999999994</v>
      </c>
      <c r="AP175" s="13">
        <v>11.4</v>
      </c>
      <c r="AQ175" s="13">
        <v>11.4</v>
      </c>
      <c r="AR175" s="13">
        <v>11.4</v>
      </c>
      <c r="AS175" s="13">
        <v>11.4</v>
      </c>
      <c r="AT175" s="13">
        <v>11.4</v>
      </c>
      <c r="AU175" s="13">
        <v>11.4</v>
      </c>
      <c r="AV175" s="13">
        <v>47.9</v>
      </c>
      <c r="AW175" s="13">
        <v>47.9</v>
      </c>
      <c r="AX175" s="13">
        <v>47.9</v>
      </c>
      <c r="AY175" s="13">
        <v>47.9</v>
      </c>
      <c r="AZ175" s="13">
        <v>47.9</v>
      </c>
      <c r="BA175" s="13">
        <v>47.9</v>
      </c>
      <c r="BB175" s="13">
        <v>8.11</v>
      </c>
      <c r="BC175" s="13">
        <v>8.11</v>
      </c>
      <c r="BD175" s="13">
        <v>8.11</v>
      </c>
      <c r="BE175" s="13">
        <v>8.11</v>
      </c>
      <c r="BF175" s="13">
        <v>8.11</v>
      </c>
      <c r="BG175" s="13">
        <v>8.11</v>
      </c>
      <c r="BH175" s="13">
        <v>41</v>
      </c>
      <c r="BI175" s="13">
        <v>41</v>
      </c>
      <c r="BJ175" s="13">
        <v>41</v>
      </c>
      <c r="BK175" s="13">
        <v>41</v>
      </c>
      <c r="BL175" s="13">
        <v>6.98</v>
      </c>
      <c r="BM175" s="13">
        <v>6.98</v>
      </c>
      <c r="BN175" s="13">
        <v>6.98</v>
      </c>
      <c r="BO175" s="13">
        <v>6.98</v>
      </c>
    </row>
    <row r="176" spans="2:67" hidden="1">
      <c r="B176" s="101"/>
      <c r="C176" s="5" t="s">
        <v>30</v>
      </c>
      <c r="D176" s="11" t="s">
        <v>222</v>
      </c>
      <c r="E176" s="13">
        <v>340</v>
      </c>
      <c r="F176" s="13">
        <v>405</v>
      </c>
      <c r="G176" s="13">
        <v>340</v>
      </c>
      <c r="H176" s="13">
        <v>405</v>
      </c>
      <c r="I176" s="13">
        <v>735</v>
      </c>
      <c r="J176" s="13">
        <v>735</v>
      </c>
      <c r="K176" s="13">
        <v>1230</v>
      </c>
      <c r="L176" s="13">
        <v>1230</v>
      </c>
      <c r="M176" s="13">
        <v>3760</v>
      </c>
      <c r="N176" s="13">
        <v>2260</v>
      </c>
      <c r="O176" s="13">
        <v>2260</v>
      </c>
      <c r="P176" s="13">
        <v>3260</v>
      </c>
      <c r="Q176" s="13">
        <v>2260</v>
      </c>
      <c r="R176" s="13">
        <v>2260</v>
      </c>
      <c r="S176" s="13">
        <v>7310</v>
      </c>
      <c r="T176" s="13">
        <v>7060</v>
      </c>
      <c r="U176" s="13">
        <v>4560</v>
      </c>
      <c r="V176" s="13">
        <v>7310</v>
      </c>
      <c r="W176" s="13">
        <v>7060</v>
      </c>
      <c r="X176" s="13">
        <v>4560</v>
      </c>
      <c r="Y176" s="13">
        <v>7310</v>
      </c>
      <c r="Z176" s="13">
        <v>7060</v>
      </c>
      <c r="AA176" s="13">
        <v>4560</v>
      </c>
      <c r="AB176" s="13">
        <v>5070</v>
      </c>
      <c r="AC176" s="13">
        <v>7060</v>
      </c>
      <c r="AD176" s="13">
        <v>4560</v>
      </c>
      <c r="AE176" s="13">
        <v>10900</v>
      </c>
      <c r="AF176" s="13">
        <v>7060</v>
      </c>
      <c r="AG176" s="13">
        <v>11700</v>
      </c>
      <c r="AH176" s="13">
        <v>10900</v>
      </c>
      <c r="AI176" s="13">
        <v>7060</v>
      </c>
      <c r="AJ176" s="13">
        <v>3000</v>
      </c>
      <c r="AK176" s="13">
        <v>3760</v>
      </c>
      <c r="AL176" s="13">
        <v>1930</v>
      </c>
      <c r="AM176" s="13">
        <v>2260</v>
      </c>
      <c r="AN176" s="13">
        <v>1930</v>
      </c>
      <c r="AO176" s="13">
        <v>2260</v>
      </c>
      <c r="AP176" s="13">
        <v>3000</v>
      </c>
      <c r="AQ176" s="13">
        <v>3760</v>
      </c>
      <c r="AR176" s="13">
        <v>1930</v>
      </c>
      <c r="AS176" s="13">
        <v>2260</v>
      </c>
      <c r="AT176" s="13">
        <v>1930</v>
      </c>
      <c r="AU176" s="13">
        <v>2260</v>
      </c>
      <c r="AV176" s="13">
        <v>6820</v>
      </c>
      <c r="AW176" s="13">
        <v>7100</v>
      </c>
      <c r="AX176" s="13">
        <v>5110</v>
      </c>
      <c r="AY176" s="13">
        <v>7060</v>
      </c>
      <c r="AZ176" s="13">
        <v>3920</v>
      </c>
      <c r="BA176" s="13">
        <v>4560</v>
      </c>
      <c r="BB176" s="13">
        <v>6820</v>
      </c>
      <c r="BC176" s="13">
        <v>7100</v>
      </c>
      <c r="BD176" s="13">
        <v>5110</v>
      </c>
      <c r="BE176" s="13">
        <v>7060</v>
      </c>
      <c r="BF176" s="13">
        <v>3920</v>
      </c>
      <c r="BG176" s="13">
        <v>4560</v>
      </c>
      <c r="BH176" s="13">
        <v>8230</v>
      </c>
      <c r="BI176" s="13">
        <v>10900</v>
      </c>
      <c r="BJ176" s="13">
        <v>5300</v>
      </c>
      <c r="BK176" s="13">
        <v>7060</v>
      </c>
      <c r="BL176" s="13">
        <v>8230</v>
      </c>
      <c r="BM176" s="13">
        <v>10900</v>
      </c>
      <c r="BN176" s="13">
        <v>5300</v>
      </c>
      <c r="BO176" s="13">
        <v>7060</v>
      </c>
    </row>
    <row r="177" spans="2:67" hidden="1">
      <c r="B177" s="101"/>
      <c r="C177" s="5" t="s">
        <v>31</v>
      </c>
      <c r="D177" s="11" t="s">
        <v>223</v>
      </c>
      <c r="E177" s="13">
        <v>4910</v>
      </c>
      <c r="F177" s="13">
        <v>4910</v>
      </c>
      <c r="G177" s="13">
        <v>3900</v>
      </c>
      <c r="H177" s="13">
        <v>3900</v>
      </c>
      <c r="I177" s="13">
        <v>10900</v>
      </c>
      <c r="J177" s="13">
        <v>8560</v>
      </c>
      <c r="K177" s="13">
        <v>6250</v>
      </c>
      <c r="L177" s="13">
        <v>5880</v>
      </c>
      <c r="M177" s="13">
        <v>15600</v>
      </c>
      <c r="N177" s="13">
        <v>12400</v>
      </c>
      <c r="O177" s="13">
        <v>9850</v>
      </c>
      <c r="P177" s="13">
        <v>8600</v>
      </c>
      <c r="Q177" s="13">
        <v>12400</v>
      </c>
      <c r="R177" s="13">
        <v>9850</v>
      </c>
      <c r="S177" s="13">
        <v>25200</v>
      </c>
      <c r="T177" s="13">
        <v>20000</v>
      </c>
      <c r="U177" s="13">
        <v>15900</v>
      </c>
      <c r="V177" s="13">
        <v>25200</v>
      </c>
      <c r="W177" s="13">
        <v>20000</v>
      </c>
      <c r="X177" s="13">
        <v>15900</v>
      </c>
      <c r="Y177" s="13">
        <v>30800</v>
      </c>
      <c r="Z177" s="13">
        <v>24400</v>
      </c>
      <c r="AA177" s="13">
        <v>19400</v>
      </c>
      <c r="AB177" s="13">
        <v>16930</v>
      </c>
      <c r="AC177" s="13">
        <v>24400</v>
      </c>
      <c r="AD177" s="13">
        <v>19400</v>
      </c>
      <c r="AE177" s="13">
        <v>33500</v>
      </c>
      <c r="AF177" s="13">
        <v>26600</v>
      </c>
      <c r="AG177" s="13">
        <v>23200</v>
      </c>
      <c r="AH177" s="13">
        <v>33500</v>
      </c>
      <c r="AI177" s="13">
        <v>26600</v>
      </c>
      <c r="AJ177" s="13">
        <v>22800</v>
      </c>
      <c r="AK177" s="13">
        <v>22800</v>
      </c>
      <c r="AL177" s="13">
        <v>18100</v>
      </c>
      <c r="AM177" s="13">
        <v>18100</v>
      </c>
      <c r="AN177" s="13">
        <v>14400</v>
      </c>
      <c r="AO177" s="13">
        <v>14400</v>
      </c>
      <c r="AP177" s="13">
        <v>22800</v>
      </c>
      <c r="AQ177" s="13">
        <v>22800</v>
      </c>
      <c r="AR177" s="13">
        <v>18100</v>
      </c>
      <c r="AS177" s="13">
        <v>18100</v>
      </c>
      <c r="AT177" s="13">
        <v>14400</v>
      </c>
      <c r="AU177" s="13">
        <v>14400</v>
      </c>
      <c r="AV177" s="13">
        <v>40600</v>
      </c>
      <c r="AW177" s="13">
        <v>40600</v>
      </c>
      <c r="AX177" s="13">
        <v>32200</v>
      </c>
      <c r="AY177" s="13">
        <v>32200</v>
      </c>
      <c r="AZ177" s="13">
        <v>25500</v>
      </c>
      <c r="BA177" s="13">
        <v>25500</v>
      </c>
      <c r="BB177" s="13">
        <v>40600</v>
      </c>
      <c r="BC177" s="13">
        <v>40600</v>
      </c>
      <c r="BD177" s="13">
        <v>32200</v>
      </c>
      <c r="BE177" s="13">
        <v>32200</v>
      </c>
      <c r="BF177" s="13">
        <v>25500</v>
      </c>
      <c r="BG177" s="13">
        <v>25500</v>
      </c>
      <c r="BH177" s="13">
        <v>44600</v>
      </c>
      <c r="BI177" s="13">
        <v>44600</v>
      </c>
      <c r="BJ177" s="13">
        <v>35400</v>
      </c>
      <c r="BK177" s="13">
        <v>35400</v>
      </c>
      <c r="BL177" s="13">
        <v>44600</v>
      </c>
      <c r="BM177" s="13">
        <v>44600</v>
      </c>
      <c r="BN177" s="13">
        <v>35400</v>
      </c>
      <c r="BO177" s="13">
        <v>35400</v>
      </c>
    </row>
    <row r="178" spans="2:67" hidden="1">
      <c r="B178" s="101"/>
      <c r="C178" s="5" t="s">
        <v>32</v>
      </c>
      <c r="D178" s="11" t="s">
        <v>224</v>
      </c>
      <c r="E178" s="13">
        <v>615</v>
      </c>
      <c r="F178" s="13">
        <v>615</v>
      </c>
      <c r="G178" s="13">
        <v>615</v>
      </c>
      <c r="H178" s="13">
        <v>615</v>
      </c>
      <c r="I178" s="13">
        <v>2670</v>
      </c>
      <c r="J178" s="13">
        <v>2670</v>
      </c>
      <c r="K178" s="13">
        <v>2670</v>
      </c>
      <c r="L178" s="13">
        <v>2670</v>
      </c>
      <c r="M178" s="13">
        <v>4400</v>
      </c>
      <c r="N178" s="13">
        <v>4400</v>
      </c>
      <c r="O178" s="13">
        <v>4400</v>
      </c>
      <c r="P178" s="13">
        <v>6500</v>
      </c>
      <c r="Q178" s="13">
        <v>4400</v>
      </c>
      <c r="R178" s="13">
        <v>4400</v>
      </c>
      <c r="S178" s="13">
        <v>6550</v>
      </c>
      <c r="T178" s="13">
        <v>6550</v>
      </c>
      <c r="U178" s="13">
        <v>6550</v>
      </c>
      <c r="V178" s="13">
        <v>6550</v>
      </c>
      <c r="W178" s="13">
        <v>6550</v>
      </c>
      <c r="X178" s="13">
        <v>6550</v>
      </c>
      <c r="Y178" s="13">
        <v>7100</v>
      </c>
      <c r="Z178" s="13">
        <v>7100</v>
      </c>
      <c r="AA178" s="13">
        <v>7100</v>
      </c>
      <c r="AB178" s="13">
        <v>7100</v>
      </c>
      <c r="AC178" s="13">
        <v>7100</v>
      </c>
      <c r="AD178" s="13">
        <v>7100</v>
      </c>
      <c r="AE178" s="13">
        <v>7600</v>
      </c>
      <c r="AF178" s="13">
        <v>7600</v>
      </c>
      <c r="AG178" s="13">
        <v>7600</v>
      </c>
      <c r="AH178" s="13">
        <v>7600</v>
      </c>
      <c r="AI178" s="13">
        <v>7600</v>
      </c>
      <c r="AJ178" s="13">
        <v>4400</v>
      </c>
      <c r="AK178" s="13">
        <v>4400</v>
      </c>
      <c r="AL178" s="13">
        <v>4400</v>
      </c>
      <c r="AM178" s="13">
        <v>4400</v>
      </c>
      <c r="AN178" s="13">
        <v>4400</v>
      </c>
      <c r="AO178" s="13">
        <v>4400</v>
      </c>
      <c r="AP178" s="13">
        <v>4400</v>
      </c>
      <c r="AQ178" s="13">
        <v>4400</v>
      </c>
      <c r="AR178" s="13">
        <v>4400</v>
      </c>
      <c r="AS178" s="13">
        <v>4400</v>
      </c>
      <c r="AT178" s="13">
        <v>4400</v>
      </c>
      <c r="AU178" s="13">
        <v>4400</v>
      </c>
      <c r="AV178" s="13">
        <v>7100</v>
      </c>
      <c r="AW178" s="13">
        <v>7100</v>
      </c>
      <c r="AX178" s="13">
        <v>7100</v>
      </c>
      <c r="AY178" s="13">
        <v>7100</v>
      </c>
      <c r="AZ178" s="13">
        <v>7100</v>
      </c>
      <c r="BA178" s="13">
        <v>7100</v>
      </c>
      <c r="BB178" s="13">
        <v>7100</v>
      </c>
      <c r="BC178" s="13">
        <v>7100</v>
      </c>
      <c r="BD178" s="13">
        <v>7100</v>
      </c>
      <c r="BE178" s="13">
        <v>7100</v>
      </c>
      <c r="BF178" s="13">
        <v>7100</v>
      </c>
      <c r="BG178" s="13">
        <v>7100</v>
      </c>
      <c r="BH178" s="13">
        <v>7600</v>
      </c>
      <c r="BI178" s="13">
        <v>7600</v>
      </c>
      <c r="BJ178" s="13">
        <v>7600</v>
      </c>
      <c r="BK178" s="13">
        <v>7600</v>
      </c>
      <c r="BL178" s="13">
        <v>7600</v>
      </c>
      <c r="BM178" s="13">
        <v>7600</v>
      </c>
      <c r="BN178" s="13">
        <v>7600</v>
      </c>
      <c r="BO178" s="13">
        <v>7600</v>
      </c>
    </row>
    <row r="179" spans="2:67" hidden="1">
      <c r="B179" s="101"/>
      <c r="C179" s="5" t="s">
        <v>219</v>
      </c>
      <c r="D179" s="11" t="s">
        <v>262</v>
      </c>
      <c r="E179" s="13">
        <v>1</v>
      </c>
      <c r="F179" s="13">
        <v>1</v>
      </c>
      <c r="G179" s="13">
        <v>2</v>
      </c>
      <c r="H179" s="13">
        <v>2</v>
      </c>
      <c r="I179" s="13">
        <v>1</v>
      </c>
      <c r="J179" s="13">
        <v>2</v>
      </c>
      <c r="K179" s="13">
        <v>10</v>
      </c>
      <c r="L179" s="13">
        <v>12</v>
      </c>
      <c r="M179" s="13">
        <v>5</v>
      </c>
      <c r="N179" s="13">
        <v>10</v>
      </c>
      <c r="O179" s="13">
        <v>20</v>
      </c>
      <c r="P179" s="13">
        <v>30</v>
      </c>
      <c r="Q179" s="13">
        <v>10</v>
      </c>
      <c r="R179" s="13">
        <v>20</v>
      </c>
      <c r="S179" s="13">
        <v>5</v>
      </c>
      <c r="T179" s="13">
        <v>10</v>
      </c>
      <c r="U179" s="13">
        <v>20</v>
      </c>
      <c r="V179" s="13">
        <v>5</v>
      </c>
      <c r="W179" s="13">
        <v>10</v>
      </c>
      <c r="X179" s="13">
        <v>20</v>
      </c>
      <c r="Y179" s="13">
        <v>5</v>
      </c>
      <c r="Z179" s="13">
        <v>10</v>
      </c>
      <c r="AA179" s="13">
        <v>20</v>
      </c>
      <c r="AB179" s="13">
        <v>30</v>
      </c>
      <c r="AC179" s="13">
        <v>10</v>
      </c>
      <c r="AD179" s="13">
        <v>20</v>
      </c>
      <c r="AE179" s="13">
        <v>10</v>
      </c>
      <c r="AF179" s="13">
        <v>20</v>
      </c>
      <c r="AG179" s="13">
        <v>30</v>
      </c>
      <c r="AH179" s="13">
        <v>10</v>
      </c>
      <c r="AI179" s="13">
        <v>20</v>
      </c>
      <c r="AJ179" s="13">
        <v>5</v>
      </c>
      <c r="AK179" s="13">
        <v>5</v>
      </c>
      <c r="AL179" s="13">
        <v>10</v>
      </c>
      <c r="AM179" s="13">
        <v>10</v>
      </c>
      <c r="AN179" s="13">
        <v>20</v>
      </c>
      <c r="AO179" s="13">
        <v>20</v>
      </c>
      <c r="AP179" s="13">
        <v>5</v>
      </c>
      <c r="AQ179" s="13">
        <v>5</v>
      </c>
      <c r="AR179" s="13">
        <v>10</v>
      </c>
      <c r="AS179" s="13">
        <v>10</v>
      </c>
      <c r="AT179" s="13">
        <v>20</v>
      </c>
      <c r="AU179" s="13">
        <v>20</v>
      </c>
      <c r="AV179" s="13">
        <v>5</v>
      </c>
      <c r="AW179" s="13">
        <v>5</v>
      </c>
      <c r="AX179" s="13">
        <v>10</v>
      </c>
      <c r="AY179" s="13">
        <v>10</v>
      </c>
      <c r="AZ179" s="13">
        <v>20</v>
      </c>
      <c r="BA179" s="13">
        <v>20</v>
      </c>
      <c r="BB179" s="13">
        <v>5</v>
      </c>
      <c r="BC179" s="13">
        <v>5</v>
      </c>
      <c r="BD179" s="13">
        <v>10</v>
      </c>
      <c r="BE179" s="13">
        <v>10</v>
      </c>
      <c r="BF179" s="13">
        <v>20</v>
      </c>
      <c r="BG179" s="13">
        <v>20</v>
      </c>
      <c r="BH179" s="13">
        <v>10</v>
      </c>
      <c r="BI179" s="13">
        <v>10</v>
      </c>
      <c r="BJ179" s="13">
        <v>20</v>
      </c>
      <c r="BK179" s="13">
        <v>20</v>
      </c>
      <c r="BL179" s="13">
        <v>10</v>
      </c>
      <c r="BM179" s="13">
        <v>10</v>
      </c>
      <c r="BN179" s="13">
        <v>20</v>
      </c>
      <c r="BO179" s="13">
        <v>20</v>
      </c>
    </row>
    <row r="180" spans="2:67" hidden="1">
      <c r="B180" s="101"/>
      <c r="C180" s="5" t="s">
        <v>34</v>
      </c>
      <c r="D180" s="11" t="s">
        <v>226</v>
      </c>
      <c r="E180" s="13">
        <v>555</v>
      </c>
      <c r="F180" s="13">
        <v>615</v>
      </c>
      <c r="G180" s="13">
        <v>555</v>
      </c>
      <c r="H180" s="13">
        <v>615</v>
      </c>
      <c r="I180" s="13">
        <v>1230</v>
      </c>
      <c r="J180" s="13">
        <v>1230</v>
      </c>
      <c r="K180" s="13">
        <v>1690</v>
      </c>
      <c r="L180" s="13">
        <v>1690</v>
      </c>
      <c r="M180" s="13">
        <v>6310</v>
      </c>
      <c r="N180" s="13">
        <v>3780</v>
      </c>
      <c r="O180" s="13">
        <v>3780</v>
      </c>
      <c r="P180" s="13">
        <v>5400</v>
      </c>
      <c r="Q180" s="13">
        <v>3780</v>
      </c>
      <c r="R180" s="13">
        <v>3780</v>
      </c>
      <c r="S180" s="13">
        <v>13500</v>
      </c>
      <c r="T180" s="13">
        <v>12700</v>
      </c>
      <c r="U180" s="13">
        <v>7750</v>
      </c>
      <c r="V180" s="13">
        <v>13500</v>
      </c>
      <c r="W180" s="13">
        <v>12700</v>
      </c>
      <c r="X180" s="13">
        <v>7750</v>
      </c>
      <c r="Y180" s="13">
        <v>13500</v>
      </c>
      <c r="Z180" s="13">
        <v>12700</v>
      </c>
      <c r="AA180" s="13">
        <v>7750</v>
      </c>
      <c r="AB180" s="13">
        <v>8730</v>
      </c>
      <c r="AC180" s="13">
        <v>12700</v>
      </c>
      <c r="AD180" s="13">
        <v>7750</v>
      </c>
      <c r="AE180" s="13">
        <v>21700</v>
      </c>
      <c r="AF180" s="13">
        <v>12700</v>
      </c>
      <c r="AG180" s="13">
        <v>22700</v>
      </c>
      <c r="AH180" s="13">
        <v>21700</v>
      </c>
      <c r="AI180" s="13">
        <v>12700</v>
      </c>
      <c r="AJ180" s="13">
        <v>5410</v>
      </c>
      <c r="AK180" s="13">
        <v>6310</v>
      </c>
      <c r="AL180" s="13">
        <v>3160</v>
      </c>
      <c r="AM180" s="13">
        <v>3780</v>
      </c>
      <c r="AN180" s="13">
        <v>3160</v>
      </c>
      <c r="AO180" s="13">
        <v>3780</v>
      </c>
      <c r="AP180" s="13">
        <v>5410</v>
      </c>
      <c r="AQ180" s="13">
        <v>6310</v>
      </c>
      <c r="AR180" s="13">
        <v>3160</v>
      </c>
      <c r="AS180" s="13">
        <v>3780</v>
      </c>
      <c r="AT180" s="13">
        <v>3160</v>
      </c>
      <c r="AU180" s="13">
        <v>3780</v>
      </c>
      <c r="AV180" s="13">
        <v>13200</v>
      </c>
      <c r="AW180" s="13">
        <v>13000</v>
      </c>
      <c r="AX180" s="13">
        <v>9290</v>
      </c>
      <c r="AY180" s="13">
        <v>12700</v>
      </c>
      <c r="AZ180" s="13">
        <v>5620</v>
      </c>
      <c r="BA180" s="13">
        <v>7750</v>
      </c>
      <c r="BB180" s="13">
        <v>13200</v>
      </c>
      <c r="BC180" s="13">
        <v>13000</v>
      </c>
      <c r="BD180" s="13">
        <v>9290</v>
      </c>
      <c r="BE180" s="13">
        <v>12700</v>
      </c>
      <c r="BF180" s="13">
        <v>5620</v>
      </c>
      <c r="BG180" s="13">
        <v>7750</v>
      </c>
      <c r="BH180" s="13">
        <v>17100</v>
      </c>
      <c r="BI180" s="13">
        <v>21700</v>
      </c>
      <c r="BJ180" s="13">
        <v>10300</v>
      </c>
      <c r="BK180" s="13">
        <v>12700</v>
      </c>
      <c r="BL180" s="13">
        <v>17100</v>
      </c>
      <c r="BM180" s="13">
        <v>21700</v>
      </c>
      <c r="BN180" s="13">
        <v>10300</v>
      </c>
      <c r="BO180" s="13">
        <v>12700</v>
      </c>
    </row>
    <row r="181" spans="2:67" hidden="1">
      <c r="B181" s="101"/>
      <c r="C181" s="5" t="s">
        <v>33</v>
      </c>
      <c r="D181" s="11" t="s">
        <v>227</v>
      </c>
      <c r="E181" s="13">
        <v>2120</v>
      </c>
      <c r="F181" s="13">
        <v>2120</v>
      </c>
      <c r="G181" s="13">
        <v>2120</v>
      </c>
      <c r="H181" s="13">
        <v>2120</v>
      </c>
      <c r="I181" s="13">
        <v>4900</v>
      </c>
      <c r="J181" s="13">
        <v>4900</v>
      </c>
      <c r="K181" s="13">
        <v>6620</v>
      </c>
      <c r="L181" s="13">
        <v>6620</v>
      </c>
      <c r="M181" s="13">
        <v>10900</v>
      </c>
      <c r="N181" s="13">
        <v>10900</v>
      </c>
      <c r="O181" s="13">
        <v>10900</v>
      </c>
      <c r="P181" s="13">
        <v>10900</v>
      </c>
      <c r="Q181" s="13">
        <v>10900</v>
      </c>
      <c r="R181" s="13">
        <v>10900</v>
      </c>
      <c r="S181" s="13">
        <v>17000</v>
      </c>
      <c r="T181" s="13">
        <v>17000</v>
      </c>
      <c r="U181" s="13">
        <v>17000</v>
      </c>
      <c r="V181" s="13">
        <v>17000</v>
      </c>
      <c r="W181" s="13">
        <v>17000</v>
      </c>
      <c r="X181" s="13">
        <v>17000</v>
      </c>
      <c r="Y181" s="13">
        <v>22800</v>
      </c>
      <c r="Z181" s="13">
        <v>22800</v>
      </c>
      <c r="AA181" s="13">
        <v>22800</v>
      </c>
      <c r="AB181" s="13">
        <v>22800</v>
      </c>
      <c r="AC181" s="13">
        <v>22800</v>
      </c>
      <c r="AD181" s="13">
        <v>22800</v>
      </c>
      <c r="AE181" s="13">
        <v>29400</v>
      </c>
      <c r="AF181" s="13">
        <v>29400</v>
      </c>
      <c r="AG181" s="13">
        <v>29400</v>
      </c>
      <c r="AH181" s="13">
        <v>29400</v>
      </c>
      <c r="AI181" s="13">
        <v>29400</v>
      </c>
      <c r="AJ181" s="13">
        <v>16300</v>
      </c>
      <c r="AK181" s="13">
        <v>16300</v>
      </c>
      <c r="AL181" s="13">
        <v>16300</v>
      </c>
      <c r="AM181" s="13">
        <v>16300</v>
      </c>
      <c r="AN181" s="13">
        <v>16300</v>
      </c>
      <c r="AO181" s="13">
        <v>16300</v>
      </c>
      <c r="AP181" s="13">
        <v>16300</v>
      </c>
      <c r="AQ181" s="13">
        <v>16300</v>
      </c>
      <c r="AR181" s="13">
        <v>16300</v>
      </c>
      <c r="AS181" s="13">
        <v>16300</v>
      </c>
      <c r="AT181" s="13">
        <v>16300</v>
      </c>
      <c r="AU181" s="13">
        <v>16300</v>
      </c>
      <c r="AV181" s="13">
        <v>30500</v>
      </c>
      <c r="AW181" s="13">
        <v>30500</v>
      </c>
      <c r="AX181" s="13">
        <v>30500</v>
      </c>
      <c r="AY181" s="13">
        <v>30500</v>
      </c>
      <c r="AZ181" s="13">
        <v>30500</v>
      </c>
      <c r="BA181" s="13">
        <v>30500</v>
      </c>
      <c r="BB181" s="13">
        <v>30500</v>
      </c>
      <c r="BC181" s="13">
        <v>30500</v>
      </c>
      <c r="BD181" s="13">
        <v>30500</v>
      </c>
      <c r="BE181" s="13">
        <v>30500</v>
      </c>
      <c r="BF181" s="13">
        <v>30500</v>
      </c>
      <c r="BG181" s="13">
        <v>30500</v>
      </c>
      <c r="BH181" s="13">
        <v>42000</v>
      </c>
      <c r="BI181" s="13">
        <v>42000</v>
      </c>
      <c r="BJ181" s="13">
        <v>42000</v>
      </c>
      <c r="BK181" s="13">
        <v>42000</v>
      </c>
      <c r="BL181" s="13">
        <v>42000</v>
      </c>
      <c r="BM181" s="13">
        <v>42000</v>
      </c>
      <c r="BN181" s="13">
        <v>42000</v>
      </c>
      <c r="BO181" s="13">
        <v>42000</v>
      </c>
    </row>
    <row r="182" spans="2:67" hidden="1">
      <c r="B182" s="101"/>
      <c r="C182" s="5" t="s">
        <v>35</v>
      </c>
      <c r="D182" s="11" t="s">
        <v>225</v>
      </c>
      <c r="E182" s="13">
        <v>490</v>
      </c>
      <c r="F182" s="13">
        <v>490</v>
      </c>
      <c r="G182" s="13">
        <v>490</v>
      </c>
      <c r="H182" s="13">
        <v>490</v>
      </c>
      <c r="I182" s="13">
        <v>1040</v>
      </c>
      <c r="J182" s="13">
        <v>1040</v>
      </c>
      <c r="K182" s="13">
        <v>1040</v>
      </c>
      <c r="L182" s="13">
        <v>1040</v>
      </c>
      <c r="M182" s="13">
        <v>1450</v>
      </c>
      <c r="N182" s="13">
        <v>1450</v>
      </c>
      <c r="O182" s="13">
        <v>1450</v>
      </c>
      <c r="P182" s="13">
        <v>2730</v>
      </c>
      <c r="Q182" s="13">
        <v>1450</v>
      </c>
      <c r="R182" s="13">
        <v>1450</v>
      </c>
      <c r="S182" s="13">
        <v>2730</v>
      </c>
      <c r="T182" s="13">
        <v>2730</v>
      </c>
      <c r="U182" s="13">
        <v>2730</v>
      </c>
      <c r="V182" s="13">
        <v>2730</v>
      </c>
      <c r="W182" s="13">
        <v>2730</v>
      </c>
      <c r="X182" s="13">
        <v>2730</v>
      </c>
      <c r="Y182" s="13">
        <v>3040</v>
      </c>
      <c r="Z182" s="13">
        <v>3040</v>
      </c>
      <c r="AA182" s="13">
        <v>3040</v>
      </c>
      <c r="AB182" s="13">
        <v>3040</v>
      </c>
      <c r="AC182" s="13">
        <v>3040</v>
      </c>
      <c r="AD182" s="13">
        <v>3040</v>
      </c>
      <c r="AE182" s="13">
        <v>3380</v>
      </c>
      <c r="AF182" s="13">
        <v>3380</v>
      </c>
      <c r="AG182" s="13">
        <v>3380</v>
      </c>
      <c r="AH182" s="13">
        <v>3380</v>
      </c>
      <c r="AI182" s="13">
        <v>3380</v>
      </c>
      <c r="AJ182" s="13">
        <v>1450</v>
      </c>
      <c r="AK182" s="13">
        <v>1450</v>
      </c>
      <c r="AL182" s="13">
        <v>1450</v>
      </c>
      <c r="AM182" s="13">
        <v>1450</v>
      </c>
      <c r="AN182" s="13">
        <v>1450</v>
      </c>
      <c r="AO182" s="13">
        <v>1450</v>
      </c>
      <c r="AP182" s="13">
        <v>1450</v>
      </c>
      <c r="AQ182" s="13">
        <v>1450</v>
      </c>
      <c r="AR182" s="13">
        <v>1450</v>
      </c>
      <c r="AS182" s="13">
        <v>1450</v>
      </c>
      <c r="AT182" s="13">
        <v>1450</v>
      </c>
      <c r="AU182" s="13">
        <v>1450</v>
      </c>
      <c r="AV182" s="13">
        <v>3040</v>
      </c>
      <c r="AW182" s="13">
        <v>3040</v>
      </c>
      <c r="AX182" s="13">
        <v>3040</v>
      </c>
      <c r="AY182" s="13">
        <v>3040</v>
      </c>
      <c r="AZ182" s="13">
        <v>3040</v>
      </c>
      <c r="BA182" s="13">
        <v>3040</v>
      </c>
      <c r="BB182" s="13">
        <v>3040</v>
      </c>
      <c r="BC182" s="13">
        <v>3040</v>
      </c>
      <c r="BD182" s="13">
        <v>3040</v>
      </c>
      <c r="BE182" s="13">
        <v>3040</v>
      </c>
      <c r="BF182" s="13">
        <v>3040</v>
      </c>
      <c r="BG182" s="13">
        <v>3040</v>
      </c>
      <c r="BH182" s="13">
        <v>3380</v>
      </c>
      <c r="BI182" s="13">
        <v>3380</v>
      </c>
      <c r="BJ182" s="13">
        <v>3380</v>
      </c>
      <c r="BK182" s="13">
        <v>3380</v>
      </c>
      <c r="BL182" s="13">
        <v>3380</v>
      </c>
      <c r="BM182" s="13">
        <v>3380</v>
      </c>
      <c r="BN182" s="13">
        <v>3380</v>
      </c>
      <c r="BO182" s="13">
        <v>3380</v>
      </c>
    </row>
    <row r="183" spans="2:67" hidden="1">
      <c r="B183" s="101"/>
      <c r="C183" s="5" t="s">
        <v>69</v>
      </c>
      <c r="D183" s="11" t="s">
        <v>228</v>
      </c>
      <c r="E183" s="13">
        <v>8</v>
      </c>
      <c r="F183" s="13">
        <v>8</v>
      </c>
      <c r="G183" s="13">
        <v>8</v>
      </c>
      <c r="H183" s="13">
        <v>8</v>
      </c>
      <c r="I183" s="13">
        <v>8</v>
      </c>
      <c r="J183" s="13">
        <v>8</v>
      </c>
      <c r="K183" s="13">
        <v>8</v>
      </c>
      <c r="L183" s="13">
        <v>8</v>
      </c>
      <c r="M183" s="13">
        <v>26</v>
      </c>
      <c r="N183" s="13">
        <v>26</v>
      </c>
      <c r="O183" s="13">
        <v>26</v>
      </c>
      <c r="P183" s="13">
        <v>26</v>
      </c>
      <c r="Q183" s="13">
        <v>26</v>
      </c>
      <c r="R183" s="13">
        <v>26</v>
      </c>
      <c r="S183" s="13">
        <v>32</v>
      </c>
      <c r="T183" s="13">
        <v>32</v>
      </c>
      <c r="U183" s="13">
        <v>32</v>
      </c>
      <c r="V183" s="13">
        <v>32</v>
      </c>
      <c r="W183" s="13">
        <v>32</v>
      </c>
      <c r="X183" s="13">
        <v>32</v>
      </c>
      <c r="Y183" s="13">
        <v>38</v>
      </c>
      <c r="Z183" s="13">
        <v>38</v>
      </c>
      <c r="AA183" s="13">
        <v>38</v>
      </c>
      <c r="AB183" s="13">
        <v>38</v>
      </c>
      <c r="AC183" s="13">
        <v>38</v>
      </c>
      <c r="AD183" s="13">
        <v>38</v>
      </c>
      <c r="AE183" s="13">
        <v>42</v>
      </c>
      <c r="AF183" s="13">
        <v>42</v>
      </c>
      <c r="AG183" s="13">
        <v>42</v>
      </c>
      <c r="AH183" s="13">
        <v>42</v>
      </c>
      <c r="AI183" s="13">
        <v>42</v>
      </c>
      <c r="AJ183" s="13">
        <v>14</v>
      </c>
      <c r="AK183" s="13">
        <v>14</v>
      </c>
      <c r="AL183" s="13">
        <v>14</v>
      </c>
      <c r="AM183" s="13">
        <v>14</v>
      </c>
      <c r="AN183" s="13">
        <v>14</v>
      </c>
      <c r="AO183" s="13">
        <v>14</v>
      </c>
      <c r="AP183" s="13">
        <v>14</v>
      </c>
      <c r="AQ183" s="13">
        <v>14</v>
      </c>
      <c r="AR183" s="13">
        <v>14</v>
      </c>
      <c r="AS183" s="13">
        <v>14</v>
      </c>
      <c r="AT183" s="13">
        <v>14</v>
      </c>
      <c r="AU183" s="13">
        <v>14</v>
      </c>
      <c r="AV183" s="13">
        <v>12</v>
      </c>
      <c r="AW183" s="13">
        <v>12</v>
      </c>
      <c r="AX183" s="13">
        <v>12</v>
      </c>
      <c r="AY183" s="13">
        <v>12</v>
      </c>
      <c r="AZ183" s="13">
        <v>12</v>
      </c>
      <c r="BA183" s="13">
        <v>12</v>
      </c>
      <c r="BB183" s="13">
        <v>12</v>
      </c>
      <c r="BC183" s="13">
        <v>12</v>
      </c>
      <c r="BD183" s="13">
        <v>12</v>
      </c>
      <c r="BE183" s="13">
        <v>12</v>
      </c>
      <c r="BF183" s="13">
        <v>12</v>
      </c>
      <c r="BG183" s="13">
        <v>12</v>
      </c>
      <c r="BH183" s="13">
        <v>16</v>
      </c>
      <c r="BI183" s="13">
        <v>16</v>
      </c>
      <c r="BJ183" s="13">
        <v>16</v>
      </c>
      <c r="BK183" s="13">
        <v>16</v>
      </c>
      <c r="BL183" s="13">
        <v>16</v>
      </c>
      <c r="BM183" s="13">
        <v>16</v>
      </c>
      <c r="BN183" s="13">
        <v>16</v>
      </c>
      <c r="BO183" s="13">
        <v>16</v>
      </c>
    </row>
    <row r="184" spans="2:67" hidden="1">
      <c r="B184" s="101"/>
      <c r="C184" s="5" t="s">
        <v>109</v>
      </c>
      <c r="D184" s="9" t="s">
        <v>229</v>
      </c>
      <c r="E184" s="13">
        <f>IF(E5="double",2,1)</f>
        <v>1</v>
      </c>
      <c r="F184" s="13">
        <f t="shared" ref="F184:BO184" si="27">IF(F5="double",2,1)</f>
        <v>1</v>
      </c>
      <c r="G184" s="13">
        <f t="shared" si="27"/>
        <v>1</v>
      </c>
      <c r="H184" s="13">
        <f t="shared" si="27"/>
        <v>1</v>
      </c>
      <c r="I184" s="13">
        <f t="shared" si="27"/>
        <v>1</v>
      </c>
      <c r="J184" s="13">
        <f t="shared" si="27"/>
        <v>1</v>
      </c>
      <c r="K184" s="13">
        <f t="shared" si="27"/>
        <v>1</v>
      </c>
      <c r="L184" s="13">
        <f t="shared" si="27"/>
        <v>1</v>
      </c>
      <c r="M184" s="13">
        <f t="shared" si="27"/>
        <v>1</v>
      </c>
      <c r="N184" s="13">
        <f t="shared" si="27"/>
        <v>1</v>
      </c>
      <c r="O184" s="13">
        <f t="shared" si="27"/>
        <v>1</v>
      </c>
      <c r="P184" s="13">
        <f t="shared" si="27"/>
        <v>1</v>
      </c>
      <c r="Q184" s="13">
        <f t="shared" si="27"/>
        <v>2</v>
      </c>
      <c r="R184" s="13">
        <f t="shared" si="27"/>
        <v>2</v>
      </c>
      <c r="S184" s="13">
        <f t="shared" si="27"/>
        <v>1</v>
      </c>
      <c r="T184" s="13">
        <f t="shared" si="27"/>
        <v>1</v>
      </c>
      <c r="U184" s="13">
        <f t="shared" si="27"/>
        <v>1</v>
      </c>
      <c r="V184" s="13">
        <f t="shared" si="27"/>
        <v>2</v>
      </c>
      <c r="W184" s="13">
        <f t="shared" si="27"/>
        <v>2</v>
      </c>
      <c r="X184" s="13">
        <f t="shared" si="27"/>
        <v>2</v>
      </c>
      <c r="Y184" s="13">
        <f t="shared" si="27"/>
        <v>1</v>
      </c>
      <c r="Z184" s="13">
        <f t="shared" si="27"/>
        <v>1</v>
      </c>
      <c r="AA184" s="13">
        <f t="shared" si="27"/>
        <v>1</v>
      </c>
      <c r="AB184" s="13">
        <f t="shared" si="27"/>
        <v>1</v>
      </c>
      <c r="AC184" s="13">
        <f t="shared" si="27"/>
        <v>2</v>
      </c>
      <c r="AD184" s="13">
        <f t="shared" si="27"/>
        <v>2</v>
      </c>
      <c r="AE184" s="13">
        <f t="shared" si="27"/>
        <v>1</v>
      </c>
      <c r="AF184" s="13">
        <f t="shared" si="27"/>
        <v>1</v>
      </c>
      <c r="AG184" s="13">
        <f t="shared" si="27"/>
        <v>1</v>
      </c>
      <c r="AH184" s="13">
        <f t="shared" si="27"/>
        <v>2</v>
      </c>
      <c r="AI184" s="13">
        <f t="shared" si="27"/>
        <v>2</v>
      </c>
      <c r="AJ184" s="13">
        <f t="shared" si="27"/>
        <v>1</v>
      </c>
      <c r="AK184" s="13">
        <f t="shared" si="27"/>
        <v>1</v>
      </c>
      <c r="AL184" s="13">
        <f t="shared" si="27"/>
        <v>1</v>
      </c>
      <c r="AM184" s="13">
        <f t="shared" si="27"/>
        <v>1</v>
      </c>
      <c r="AN184" s="13">
        <f t="shared" si="27"/>
        <v>1</v>
      </c>
      <c r="AO184" s="13">
        <f t="shared" si="27"/>
        <v>1</v>
      </c>
      <c r="AP184" s="13">
        <f t="shared" si="27"/>
        <v>2</v>
      </c>
      <c r="AQ184" s="13">
        <f t="shared" si="27"/>
        <v>2</v>
      </c>
      <c r="AR184" s="13">
        <f t="shared" si="27"/>
        <v>2</v>
      </c>
      <c r="AS184" s="13">
        <f t="shared" si="27"/>
        <v>2</v>
      </c>
      <c r="AT184" s="13">
        <f t="shared" si="27"/>
        <v>2</v>
      </c>
      <c r="AU184" s="13">
        <f t="shared" si="27"/>
        <v>2</v>
      </c>
      <c r="AV184" s="13">
        <f t="shared" si="27"/>
        <v>1</v>
      </c>
      <c r="AW184" s="13">
        <f t="shared" si="27"/>
        <v>1</v>
      </c>
      <c r="AX184" s="13">
        <f t="shared" si="27"/>
        <v>1</v>
      </c>
      <c r="AY184" s="13">
        <f t="shared" si="27"/>
        <v>1</v>
      </c>
      <c r="AZ184" s="13">
        <f t="shared" si="27"/>
        <v>1</v>
      </c>
      <c r="BA184" s="13">
        <f t="shared" si="27"/>
        <v>1</v>
      </c>
      <c r="BB184" s="13">
        <f t="shared" si="27"/>
        <v>2</v>
      </c>
      <c r="BC184" s="13">
        <f t="shared" si="27"/>
        <v>2</v>
      </c>
      <c r="BD184" s="13">
        <f t="shared" si="27"/>
        <v>2</v>
      </c>
      <c r="BE184" s="13">
        <f t="shared" si="27"/>
        <v>2</v>
      </c>
      <c r="BF184" s="13">
        <f t="shared" si="27"/>
        <v>2</v>
      </c>
      <c r="BG184" s="13">
        <f t="shared" si="27"/>
        <v>2</v>
      </c>
      <c r="BH184" s="13">
        <f t="shared" si="27"/>
        <v>1</v>
      </c>
      <c r="BI184" s="13">
        <f t="shared" si="27"/>
        <v>1</v>
      </c>
      <c r="BJ184" s="13">
        <f t="shared" si="27"/>
        <v>1</v>
      </c>
      <c r="BK184" s="13">
        <f t="shared" si="27"/>
        <v>1</v>
      </c>
      <c r="BL184" s="13">
        <f t="shared" si="27"/>
        <v>2</v>
      </c>
      <c r="BM184" s="13">
        <f t="shared" si="27"/>
        <v>2</v>
      </c>
      <c r="BN184" s="13">
        <f t="shared" si="27"/>
        <v>2</v>
      </c>
      <c r="BO184" s="13">
        <f t="shared" si="27"/>
        <v>2</v>
      </c>
    </row>
    <row r="185" spans="2:67" hidden="1"/>
    <row r="186" spans="2:67" hidden="1">
      <c r="B186" s="103" t="s">
        <v>114</v>
      </c>
      <c r="C186" s="5" t="s">
        <v>70</v>
      </c>
      <c r="D186" s="9" t="s">
        <v>230</v>
      </c>
      <c r="E186" s="5">
        <f>IF('Edit Conditions'!$C$8="Horizontal",1,0)</f>
        <v>0</v>
      </c>
      <c r="F186" s="5">
        <f>IF('Edit Conditions'!$C$8="Horizontal",1,0)</f>
        <v>0</v>
      </c>
      <c r="G186" s="5">
        <f>IF('Edit Conditions'!$C$8="Horizontal",1,0)</f>
        <v>0</v>
      </c>
      <c r="H186" s="5">
        <f>IF('Edit Conditions'!$C$8="Horizontal",1,0)</f>
        <v>0</v>
      </c>
      <c r="I186" s="5">
        <f>IF('Edit Conditions'!$C$8="Horizontal",1,0)</f>
        <v>0</v>
      </c>
      <c r="J186" s="5">
        <f>IF('Edit Conditions'!$C$8="Horizontal",1,0)</f>
        <v>0</v>
      </c>
      <c r="K186" s="5">
        <f>IF('Edit Conditions'!$C$8="Horizontal",1,0)</f>
        <v>0</v>
      </c>
      <c r="L186" s="5">
        <f>IF('Edit Conditions'!$C$8="Horizontal",1,0)</f>
        <v>0</v>
      </c>
      <c r="M186" s="5">
        <f>IF('Edit Conditions'!$C$8="Horizontal",1,0)</f>
        <v>0</v>
      </c>
      <c r="N186" s="5">
        <f>IF('Edit Conditions'!$C$8="Horizontal",1,0)</f>
        <v>0</v>
      </c>
      <c r="O186" s="5">
        <f>IF('Edit Conditions'!$C$8="Horizontal",1,0)</f>
        <v>0</v>
      </c>
      <c r="P186" s="5">
        <f>IF('Edit Conditions'!$C$8="Horizontal",1,0)</f>
        <v>0</v>
      </c>
      <c r="Q186" s="5">
        <f>IF('Edit Conditions'!$C$8="Horizontal",1,0)</f>
        <v>0</v>
      </c>
      <c r="R186" s="5">
        <f>IF('Edit Conditions'!$C$8="Horizontal",1,0)</f>
        <v>0</v>
      </c>
      <c r="S186" s="5">
        <f>IF('Edit Conditions'!$C$8="Horizontal",1,0)</f>
        <v>0</v>
      </c>
      <c r="T186" s="5">
        <f>IF('Edit Conditions'!$C$8="Horizontal",1,0)</f>
        <v>0</v>
      </c>
      <c r="U186" s="5">
        <f>IF('Edit Conditions'!$C$8="Horizontal",1,0)</f>
        <v>0</v>
      </c>
      <c r="V186" s="5">
        <f>IF('Edit Conditions'!$C$8="Horizontal",1,0)</f>
        <v>0</v>
      </c>
      <c r="W186" s="5">
        <f>IF('Edit Conditions'!$C$8="Horizontal",1,0)</f>
        <v>0</v>
      </c>
      <c r="X186" s="5">
        <f>IF('Edit Conditions'!$C$8="Horizontal",1,0)</f>
        <v>0</v>
      </c>
      <c r="Y186" s="5">
        <f>IF('Edit Conditions'!$C$8="Horizontal",1,0)</f>
        <v>0</v>
      </c>
      <c r="Z186" s="5">
        <f>IF('Edit Conditions'!$C$8="Horizontal",1,0)</f>
        <v>0</v>
      </c>
      <c r="AA186" s="5">
        <f>IF('Edit Conditions'!$C$8="Horizontal",1,0)</f>
        <v>0</v>
      </c>
      <c r="AB186" s="5">
        <f>IF('Edit Conditions'!$C$8="Horizontal",1,0)</f>
        <v>0</v>
      </c>
      <c r="AC186" s="5">
        <f>IF('Edit Conditions'!$C$8="Horizontal",1,0)</f>
        <v>0</v>
      </c>
      <c r="AD186" s="5">
        <f>IF('Edit Conditions'!$C$8="Horizontal",1,0)</f>
        <v>0</v>
      </c>
      <c r="AE186" s="5">
        <f>IF('Edit Conditions'!$C$8="Horizontal",1,0)</f>
        <v>0</v>
      </c>
      <c r="AF186" s="5">
        <f>IF('Edit Conditions'!$C$8="Horizontal",1,0)</f>
        <v>0</v>
      </c>
      <c r="AG186" s="5">
        <f>IF('Edit Conditions'!$C$8="Horizontal",1,0)</f>
        <v>0</v>
      </c>
      <c r="AH186" s="5">
        <f>IF('Edit Conditions'!$C$8="Horizontal",1,0)</f>
        <v>0</v>
      </c>
      <c r="AI186" s="5">
        <f>IF('Edit Conditions'!$C$8="Horizontal",1,0)</f>
        <v>0</v>
      </c>
      <c r="AJ186" s="5">
        <f>IF('Edit Conditions'!$C$8="Horizontal",1,0)</f>
        <v>0</v>
      </c>
      <c r="AK186" s="5">
        <f>IF('Edit Conditions'!$C$8="Horizontal",1,0)</f>
        <v>0</v>
      </c>
      <c r="AL186" s="5">
        <f>IF('Edit Conditions'!$C$8="Horizontal",1,0)</f>
        <v>0</v>
      </c>
      <c r="AM186" s="5">
        <f>IF('Edit Conditions'!$C$8="Horizontal",1,0)</f>
        <v>0</v>
      </c>
      <c r="AN186" s="5">
        <f>IF('Edit Conditions'!$C$8="Horizontal",1,0)</f>
        <v>0</v>
      </c>
      <c r="AO186" s="5">
        <f>IF('Edit Conditions'!$C$8="Horizontal",1,0)</f>
        <v>0</v>
      </c>
      <c r="AP186" s="5">
        <f>IF('Edit Conditions'!$C$8="Horizontal",1,0)</f>
        <v>0</v>
      </c>
      <c r="AQ186" s="5">
        <f>IF('Edit Conditions'!$C$8="Horizontal",1,0)</f>
        <v>0</v>
      </c>
      <c r="AR186" s="5">
        <f>IF('Edit Conditions'!$C$8="Horizontal",1,0)</f>
        <v>0</v>
      </c>
      <c r="AS186" s="5">
        <f>IF('Edit Conditions'!$C$8="Horizontal",1,0)</f>
        <v>0</v>
      </c>
      <c r="AT186" s="5">
        <f>IF('Edit Conditions'!$C$8="Horizontal",1,0)</f>
        <v>0</v>
      </c>
      <c r="AU186" s="5">
        <f>IF('Edit Conditions'!$C$8="Horizontal",1,0)</f>
        <v>0</v>
      </c>
      <c r="AV186" s="5">
        <f>IF('Edit Conditions'!$C$8="Horizontal",1,0)</f>
        <v>0</v>
      </c>
      <c r="AW186" s="5">
        <f>IF('Edit Conditions'!$C$8="Horizontal",1,0)</f>
        <v>0</v>
      </c>
      <c r="AX186" s="5">
        <f>IF('Edit Conditions'!$C$8="Horizontal",1,0)</f>
        <v>0</v>
      </c>
      <c r="AY186" s="5">
        <f>IF('Edit Conditions'!$C$8="Horizontal",1,0)</f>
        <v>0</v>
      </c>
      <c r="AZ186" s="5">
        <f>IF('Edit Conditions'!$C$8="Horizontal",1,0)</f>
        <v>0</v>
      </c>
      <c r="BA186" s="5">
        <f>IF('Edit Conditions'!$C$8="Horizontal",1,0)</f>
        <v>0</v>
      </c>
      <c r="BB186" s="5">
        <f>IF('Edit Conditions'!$C$8="Horizontal",1,0)</f>
        <v>0</v>
      </c>
      <c r="BC186" s="5">
        <f>IF('Edit Conditions'!$C$8="Horizontal",1,0)</f>
        <v>0</v>
      </c>
      <c r="BD186" s="5">
        <f>IF('Edit Conditions'!$C$8="Horizontal",1,0)</f>
        <v>0</v>
      </c>
      <c r="BE186" s="5">
        <f>IF('Edit Conditions'!$C$8="Horizontal",1,0)</f>
        <v>0</v>
      </c>
      <c r="BF186" s="5">
        <f>IF('Edit Conditions'!$C$8="Horizontal",1,0)</f>
        <v>0</v>
      </c>
      <c r="BG186" s="5">
        <f>IF('Edit Conditions'!$C$8="Horizontal",1,0)</f>
        <v>0</v>
      </c>
      <c r="BH186" s="5">
        <f>IF('Edit Conditions'!$C$8="Horizontal",1,0)</f>
        <v>0</v>
      </c>
      <c r="BI186" s="5">
        <f>IF('Edit Conditions'!$C$8="Horizontal",1,0)</f>
        <v>0</v>
      </c>
      <c r="BJ186" s="5">
        <f>IF('Edit Conditions'!$C$8="Horizontal",1,0)</f>
        <v>0</v>
      </c>
      <c r="BK186" s="5">
        <f>IF('Edit Conditions'!$C$8="Horizontal",1,0)</f>
        <v>0</v>
      </c>
      <c r="BL186" s="5">
        <f>IF('Edit Conditions'!$C$8="Horizontal",1,0)</f>
        <v>0</v>
      </c>
      <c r="BM186" s="5">
        <f>IF('Edit Conditions'!$C$8="Horizontal",1,0)</f>
        <v>0</v>
      </c>
      <c r="BN186" s="5">
        <f>IF('Edit Conditions'!$C$8="Horizontal",1,0)</f>
        <v>0</v>
      </c>
      <c r="BO186" s="5">
        <f>IF('Edit Conditions'!$C$8="Horizontal",1,0)</f>
        <v>0</v>
      </c>
    </row>
    <row r="187" spans="2:67" hidden="1">
      <c r="B187" s="103"/>
      <c r="C187" s="5" t="s">
        <v>71</v>
      </c>
      <c r="D187" s="9" t="s">
        <v>231</v>
      </c>
      <c r="E187" s="5">
        <f>IF('Edit Conditions'!$C$8="Vertical",1,0)</f>
        <v>0</v>
      </c>
      <c r="F187" s="5">
        <f>IF('Edit Conditions'!$C$8="Vertical",1,0)</f>
        <v>0</v>
      </c>
      <c r="G187" s="5">
        <f>IF('Edit Conditions'!$C$8="Vertical",1,0)</f>
        <v>0</v>
      </c>
      <c r="H187" s="5">
        <f>IF('Edit Conditions'!$C$8="Vertical",1,0)</f>
        <v>0</v>
      </c>
      <c r="I187" s="5">
        <f>IF('Edit Conditions'!$C$8="Vertical",1,0)</f>
        <v>0</v>
      </c>
      <c r="J187" s="5">
        <f>IF('Edit Conditions'!$C$8="Vertical",1,0)</f>
        <v>0</v>
      </c>
      <c r="K187" s="5">
        <f>IF('Edit Conditions'!$C$8="Vertical",1,0)</f>
        <v>0</v>
      </c>
      <c r="L187" s="5">
        <f>IF('Edit Conditions'!$C$8="Vertical",1,0)</f>
        <v>0</v>
      </c>
      <c r="M187" s="5">
        <f>IF('Edit Conditions'!$C$8="Vertical",1,0)</f>
        <v>0</v>
      </c>
      <c r="N187" s="5">
        <f>IF('Edit Conditions'!$C$8="Vertical",1,0)</f>
        <v>0</v>
      </c>
      <c r="O187" s="5">
        <f>IF('Edit Conditions'!$C$8="Vertical",1,0)</f>
        <v>0</v>
      </c>
      <c r="P187" s="5">
        <f>IF('Edit Conditions'!$C$8="Vertical",1,0)</f>
        <v>0</v>
      </c>
      <c r="Q187" s="5">
        <f>IF('Edit Conditions'!$C$8="Vertical",1,0)</f>
        <v>0</v>
      </c>
      <c r="R187" s="5">
        <f>IF('Edit Conditions'!$C$8="Vertical",1,0)</f>
        <v>0</v>
      </c>
      <c r="S187" s="5">
        <f>IF('Edit Conditions'!$C$8="Vertical",1,0)</f>
        <v>0</v>
      </c>
      <c r="T187" s="5">
        <f>IF('Edit Conditions'!$C$8="Vertical",1,0)</f>
        <v>0</v>
      </c>
      <c r="U187" s="5">
        <f>IF('Edit Conditions'!$C$8="Vertical",1,0)</f>
        <v>0</v>
      </c>
      <c r="V187" s="5">
        <f>IF('Edit Conditions'!$C$8="Vertical",1,0)</f>
        <v>0</v>
      </c>
      <c r="W187" s="5">
        <f>IF('Edit Conditions'!$C$8="Vertical",1,0)</f>
        <v>0</v>
      </c>
      <c r="X187" s="5">
        <f>IF('Edit Conditions'!$C$8="Vertical",1,0)</f>
        <v>0</v>
      </c>
      <c r="Y187" s="5">
        <f>IF('Edit Conditions'!$C$8="Vertical",1,0)</f>
        <v>0</v>
      </c>
      <c r="Z187" s="5">
        <f>IF('Edit Conditions'!$C$8="Vertical",1,0)</f>
        <v>0</v>
      </c>
      <c r="AA187" s="5">
        <f>IF('Edit Conditions'!$C$8="Vertical",1,0)</f>
        <v>0</v>
      </c>
      <c r="AB187" s="5">
        <f>IF('Edit Conditions'!$C$8="Vertical",1,0)</f>
        <v>0</v>
      </c>
      <c r="AC187" s="5">
        <f>IF('Edit Conditions'!$C$8="Vertical",1,0)</f>
        <v>0</v>
      </c>
      <c r="AD187" s="5">
        <f>IF('Edit Conditions'!$C$8="Vertical",1,0)</f>
        <v>0</v>
      </c>
      <c r="AE187" s="5">
        <f>IF('Edit Conditions'!$C$8="Vertical",1,0)</f>
        <v>0</v>
      </c>
      <c r="AF187" s="5">
        <f>IF('Edit Conditions'!$C$8="Vertical",1,0)</f>
        <v>0</v>
      </c>
      <c r="AG187" s="5">
        <f>IF('Edit Conditions'!$C$8="Vertical",1,0)</f>
        <v>0</v>
      </c>
      <c r="AH187" s="5">
        <f>IF('Edit Conditions'!$C$8="Vertical",1,0)</f>
        <v>0</v>
      </c>
      <c r="AI187" s="5">
        <f>IF('Edit Conditions'!$C$8="Vertical",1,0)</f>
        <v>0</v>
      </c>
      <c r="AJ187" s="5">
        <f>IF('Edit Conditions'!$C$8="Vertical",1,0)</f>
        <v>0</v>
      </c>
      <c r="AK187" s="5">
        <f>IF('Edit Conditions'!$C$8="Vertical",1,0)</f>
        <v>0</v>
      </c>
      <c r="AL187" s="5">
        <f>IF('Edit Conditions'!$C$8="Vertical",1,0)</f>
        <v>0</v>
      </c>
      <c r="AM187" s="5">
        <f>IF('Edit Conditions'!$C$8="Vertical",1,0)</f>
        <v>0</v>
      </c>
      <c r="AN187" s="5">
        <f>IF('Edit Conditions'!$C$8="Vertical",1,0)</f>
        <v>0</v>
      </c>
      <c r="AO187" s="5">
        <f>IF('Edit Conditions'!$C$8="Vertical",1,0)</f>
        <v>0</v>
      </c>
      <c r="AP187" s="5">
        <f>IF('Edit Conditions'!$C$8="Vertical",1,0)</f>
        <v>0</v>
      </c>
      <c r="AQ187" s="5">
        <f>IF('Edit Conditions'!$C$8="Vertical",1,0)</f>
        <v>0</v>
      </c>
      <c r="AR187" s="5">
        <f>IF('Edit Conditions'!$C$8="Vertical",1,0)</f>
        <v>0</v>
      </c>
      <c r="AS187" s="5">
        <f>IF('Edit Conditions'!$C$8="Vertical",1,0)</f>
        <v>0</v>
      </c>
      <c r="AT187" s="5">
        <f>IF('Edit Conditions'!$C$8="Vertical",1,0)</f>
        <v>0</v>
      </c>
      <c r="AU187" s="5">
        <f>IF('Edit Conditions'!$C$8="Vertical",1,0)</f>
        <v>0</v>
      </c>
      <c r="AV187" s="5">
        <f>IF('Edit Conditions'!$C$8="Vertical",1,0)</f>
        <v>0</v>
      </c>
      <c r="AW187" s="5">
        <f>IF('Edit Conditions'!$C$8="Vertical",1,0)</f>
        <v>0</v>
      </c>
      <c r="AX187" s="5">
        <f>IF('Edit Conditions'!$C$8="Vertical",1,0)</f>
        <v>0</v>
      </c>
      <c r="AY187" s="5">
        <f>IF('Edit Conditions'!$C$8="Vertical",1,0)</f>
        <v>0</v>
      </c>
      <c r="AZ187" s="5">
        <f>IF('Edit Conditions'!$C$8="Vertical",1,0)</f>
        <v>0</v>
      </c>
      <c r="BA187" s="5">
        <f>IF('Edit Conditions'!$C$8="Vertical",1,0)</f>
        <v>0</v>
      </c>
      <c r="BB187" s="5">
        <f>IF('Edit Conditions'!$C$8="Vertical",1,0)</f>
        <v>0</v>
      </c>
      <c r="BC187" s="5">
        <f>IF('Edit Conditions'!$C$8="Vertical",1,0)</f>
        <v>0</v>
      </c>
      <c r="BD187" s="5">
        <f>IF('Edit Conditions'!$C$8="Vertical",1,0)</f>
        <v>0</v>
      </c>
      <c r="BE187" s="5">
        <f>IF('Edit Conditions'!$C$8="Vertical",1,0)</f>
        <v>0</v>
      </c>
      <c r="BF187" s="5">
        <f>IF('Edit Conditions'!$C$8="Vertical",1,0)</f>
        <v>0</v>
      </c>
      <c r="BG187" s="5">
        <f>IF('Edit Conditions'!$C$8="Vertical",1,0)</f>
        <v>0</v>
      </c>
      <c r="BH187" s="5">
        <f>IF('Edit Conditions'!$C$8="Vertical",1,0)</f>
        <v>0</v>
      </c>
      <c r="BI187" s="5">
        <f>IF('Edit Conditions'!$C$8="Vertical",1,0)</f>
        <v>0</v>
      </c>
      <c r="BJ187" s="5">
        <f>IF('Edit Conditions'!$C$8="Vertical",1,0)</f>
        <v>0</v>
      </c>
      <c r="BK187" s="5">
        <f>IF('Edit Conditions'!$C$8="Vertical",1,0)</f>
        <v>0</v>
      </c>
      <c r="BL187" s="5">
        <f>IF('Edit Conditions'!$C$8="Vertical",1,0)</f>
        <v>0</v>
      </c>
      <c r="BM187" s="5">
        <f>IF('Edit Conditions'!$C$8="Vertical",1,0)</f>
        <v>0</v>
      </c>
      <c r="BN187" s="5">
        <f>IF('Edit Conditions'!$C$8="Vertical",1,0)</f>
        <v>0</v>
      </c>
      <c r="BO187" s="5">
        <f>IF('Edit Conditions'!$C$8="Vertical",1,0)</f>
        <v>0</v>
      </c>
    </row>
    <row r="188" spans="2:67" hidden="1">
      <c r="B188" s="103"/>
      <c r="C188" s="5" t="s">
        <v>72</v>
      </c>
      <c r="D188" s="9" t="s">
        <v>232</v>
      </c>
      <c r="E188" s="5">
        <f>IF('Edit Conditions'!$C$8="Wall-mount",1,0)</f>
        <v>1</v>
      </c>
      <c r="F188" s="5">
        <f>IF('Edit Conditions'!$C$8="Wall-mount",1,0)</f>
        <v>1</v>
      </c>
      <c r="G188" s="5">
        <f>IF('Edit Conditions'!$C$8="Wall-mount",1,0)</f>
        <v>1</v>
      </c>
      <c r="H188" s="5">
        <f>IF('Edit Conditions'!$C$8="Wall-mount",1,0)</f>
        <v>1</v>
      </c>
      <c r="I188" s="5">
        <f>IF('Edit Conditions'!$C$8="Wall-mount",1,0)</f>
        <v>1</v>
      </c>
      <c r="J188" s="5">
        <f>IF('Edit Conditions'!$C$8="Wall-mount",1,0)</f>
        <v>1</v>
      </c>
      <c r="K188" s="5">
        <f>IF('Edit Conditions'!$C$8="Wall-mount",1,0)</f>
        <v>1</v>
      </c>
      <c r="L188" s="5">
        <f>IF('Edit Conditions'!$C$8="Wall-mount",1,0)</f>
        <v>1</v>
      </c>
      <c r="M188" s="5">
        <f>IF('Edit Conditions'!$C$8="Wall-mount",1,0)</f>
        <v>1</v>
      </c>
      <c r="N188" s="5">
        <f>IF('Edit Conditions'!$C$8="Wall-mount",1,0)</f>
        <v>1</v>
      </c>
      <c r="O188" s="5">
        <f>IF('Edit Conditions'!$C$8="Wall-mount",1,0)</f>
        <v>1</v>
      </c>
      <c r="P188" s="5">
        <f>IF('Edit Conditions'!$C$8="Wall-mount",1,0)</f>
        <v>1</v>
      </c>
      <c r="Q188" s="5">
        <f>IF('Edit Conditions'!$C$8="Wall-mount",1,0)</f>
        <v>1</v>
      </c>
      <c r="R188" s="5">
        <f>IF('Edit Conditions'!$C$8="Wall-mount",1,0)</f>
        <v>1</v>
      </c>
      <c r="S188" s="5">
        <f>IF('Edit Conditions'!$C$8="Wall-mount",1,0)</f>
        <v>1</v>
      </c>
      <c r="T188" s="5">
        <f>IF('Edit Conditions'!$C$8="Wall-mount",1,0)</f>
        <v>1</v>
      </c>
      <c r="U188" s="5">
        <f>IF('Edit Conditions'!$C$8="Wall-mount",1,0)</f>
        <v>1</v>
      </c>
      <c r="V188" s="5">
        <f>IF('Edit Conditions'!$C$8="Wall-mount",1,0)</f>
        <v>1</v>
      </c>
      <c r="W188" s="5">
        <f>IF('Edit Conditions'!$C$8="Wall-mount",1,0)</f>
        <v>1</v>
      </c>
      <c r="X188" s="5">
        <f>IF('Edit Conditions'!$C$8="Wall-mount",1,0)</f>
        <v>1</v>
      </c>
      <c r="Y188" s="5">
        <f>IF('Edit Conditions'!$C$8="Wall-mount",1,0)</f>
        <v>1</v>
      </c>
      <c r="Z188" s="5">
        <f>IF('Edit Conditions'!$C$8="Wall-mount",1,0)</f>
        <v>1</v>
      </c>
      <c r="AA188" s="5">
        <f>IF('Edit Conditions'!$C$8="Wall-mount",1,0)</f>
        <v>1</v>
      </c>
      <c r="AB188" s="5">
        <f>IF('Edit Conditions'!$C$8="Wall-mount",1,0)</f>
        <v>1</v>
      </c>
      <c r="AC188" s="5">
        <f>IF('Edit Conditions'!$C$8="Wall-mount",1,0)</f>
        <v>1</v>
      </c>
      <c r="AD188" s="5">
        <f>IF('Edit Conditions'!$C$8="Wall-mount",1,0)</f>
        <v>1</v>
      </c>
      <c r="AE188" s="5">
        <f>IF('Edit Conditions'!$C$8="Wall-mount",1,0)</f>
        <v>1</v>
      </c>
      <c r="AF188" s="5">
        <f>IF('Edit Conditions'!$C$8="Wall-mount",1,0)</f>
        <v>1</v>
      </c>
      <c r="AG188" s="5">
        <f>IF('Edit Conditions'!$C$8="Wall-mount",1,0)</f>
        <v>1</v>
      </c>
      <c r="AH188" s="5">
        <f>IF('Edit Conditions'!$C$8="Wall-mount",1,0)</f>
        <v>1</v>
      </c>
      <c r="AI188" s="5">
        <f>IF('Edit Conditions'!$C$8="Wall-mount",1,0)</f>
        <v>1</v>
      </c>
      <c r="AJ188" s="5">
        <f>IF('Edit Conditions'!$C$8="Wall-mount",1,0)</f>
        <v>1</v>
      </c>
      <c r="AK188" s="5">
        <f>IF('Edit Conditions'!$C$8="Wall-mount",1,0)</f>
        <v>1</v>
      </c>
      <c r="AL188" s="5">
        <f>IF('Edit Conditions'!$C$8="Wall-mount",1,0)</f>
        <v>1</v>
      </c>
      <c r="AM188" s="5">
        <f>IF('Edit Conditions'!$C$8="Wall-mount",1,0)</f>
        <v>1</v>
      </c>
      <c r="AN188" s="5">
        <f>IF('Edit Conditions'!$C$8="Wall-mount",1,0)</f>
        <v>1</v>
      </c>
      <c r="AO188" s="5">
        <f>IF('Edit Conditions'!$C$8="Wall-mount",1,0)</f>
        <v>1</v>
      </c>
      <c r="AP188" s="5">
        <f>IF('Edit Conditions'!$C$8="Wall-mount",1,0)</f>
        <v>1</v>
      </c>
      <c r="AQ188" s="5">
        <f>IF('Edit Conditions'!$C$8="Wall-mount",1,0)</f>
        <v>1</v>
      </c>
      <c r="AR188" s="5">
        <f>IF('Edit Conditions'!$C$8="Wall-mount",1,0)</f>
        <v>1</v>
      </c>
      <c r="AS188" s="5">
        <f>IF('Edit Conditions'!$C$8="Wall-mount",1,0)</f>
        <v>1</v>
      </c>
      <c r="AT188" s="5">
        <f>IF('Edit Conditions'!$C$8="Wall-mount",1,0)</f>
        <v>1</v>
      </c>
      <c r="AU188" s="5">
        <f>IF('Edit Conditions'!$C$8="Wall-mount",1,0)</f>
        <v>1</v>
      </c>
      <c r="AV188" s="5">
        <f>IF('Edit Conditions'!$C$8="Wall-mount",1,0)</f>
        <v>1</v>
      </c>
      <c r="AW188" s="5">
        <f>IF('Edit Conditions'!$C$8="Wall-mount",1,0)</f>
        <v>1</v>
      </c>
      <c r="AX188" s="5">
        <f>IF('Edit Conditions'!$C$8="Wall-mount",1,0)</f>
        <v>1</v>
      </c>
      <c r="AY188" s="5">
        <f>IF('Edit Conditions'!$C$8="Wall-mount",1,0)</f>
        <v>1</v>
      </c>
      <c r="AZ188" s="5">
        <f>IF('Edit Conditions'!$C$8="Wall-mount",1,0)</f>
        <v>1</v>
      </c>
      <c r="BA188" s="5">
        <f>IF('Edit Conditions'!$C$8="Wall-mount",1,0)</f>
        <v>1</v>
      </c>
      <c r="BB188" s="5">
        <f>IF('Edit Conditions'!$C$8="Wall-mount",1,0)</f>
        <v>1</v>
      </c>
      <c r="BC188" s="5">
        <f>IF('Edit Conditions'!$C$8="Wall-mount",1,0)</f>
        <v>1</v>
      </c>
      <c r="BD188" s="5">
        <f>IF('Edit Conditions'!$C$8="Wall-mount",1,0)</f>
        <v>1</v>
      </c>
      <c r="BE188" s="5">
        <f>IF('Edit Conditions'!$C$8="Wall-mount",1,0)</f>
        <v>1</v>
      </c>
      <c r="BF188" s="5">
        <f>IF('Edit Conditions'!$C$8="Wall-mount",1,0)</f>
        <v>1</v>
      </c>
      <c r="BG188" s="5">
        <f>IF('Edit Conditions'!$C$8="Wall-mount",1,0)</f>
        <v>1</v>
      </c>
      <c r="BH188" s="5">
        <f>IF('Edit Conditions'!$C$8="Wall-mount",1,0)</f>
        <v>1</v>
      </c>
      <c r="BI188" s="5">
        <f>IF('Edit Conditions'!$C$8="Wall-mount",1,0)</f>
        <v>1</v>
      </c>
      <c r="BJ188" s="5">
        <f>IF('Edit Conditions'!$C$8="Wall-mount",1,0)</f>
        <v>1</v>
      </c>
      <c r="BK188" s="5">
        <f>IF('Edit Conditions'!$C$8="Wall-mount",1,0)</f>
        <v>1</v>
      </c>
      <c r="BL188" s="5">
        <f>IF('Edit Conditions'!$C$8="Wall-mount",1,0)</f>
        <v>1</v>
      </c>
      <c r="BM188" s="5">
        <f>IF('Edit Conditions'!$C$8="Wall-mount",1,0)</f>
        <v>1</v>
      </c>
      <c r="BN188" s="5">
        <f>IF('Edit Conditions'!$C$8="Wall-mount",1,0)</f>
        <v>1</v>
      </c>
      <c r="BO188" s="5">
        <f>IF('Edit Conditions'!$C$8="Wall-mount",1,0)</f>
        <v>1</v>
      </c>
    </row>
    <row r="189" spans="2:67" hidden="1">
      <c r="B189" s="16"/>
    </row>
    <row r="190" spans="2:67" hidden="1">
      <c r="B190" s="16"/>
      <c r="C190" s="5" t="s">
        <v>87</v>
      </c>
      <c r="D190" s="9" t="s">
        <v>242</v>
      </c>
      <c r="E190" s="5">
        <f>IF(('Edit Conditions'!$C$9)="Shock Vibration",6,3)</f>
        <v>3</v>
      </c>
      <c r="F190" s="5">
        <f>IF(('Edit Conditions'!$C$9)="Shock Vibration",6,3)</f>
        <v>3</v>
      </c>
      <c r="G190" s="5">
        <f>IF(('Edit Conditions'!$C$9)="Shock Vibration",6,3)</f>
        <v>3</v>
      </c>
      <c r="H190" s="5">
        <f>IF(('Edit Conditions'!$C$9)="Shock Vibration",6,3)</f>
        <v>3</v>
      </c>
      <c r="I190" s="5">
        <f>IF(('Edit Conditions'!$C$9)="Shock Vibration",6,3)</f>
        <v>3</v>
      </c>
      <c r="J190" s="5">
        <f>IF(('Edit Conditions'!$C$9)="Shock Vibration",6,3)</f>
        <v>3</v>
      </c>
      <c r="K190" s="5">
        <f>IF(('Edit Conditions'!$C$9)="Shock Vibration",6,3)</f>
        <v>3</v>
      </c>
      <c r="L190" s="5">
        <f>IF(('Edit Conditions'!$C$9)="Shock Vibration",6,3)</f>
        <v>3</v>
      </c>
      <c r="M190" s="5">
        <f>IF(('Edit Conditions'!$C$9)="Shock Vibration",6,3)</f>
        <v>3</v>
      </c>
      <c r="N190" s="5">
        <f>IF(('Edit Conditions'!$C$9)="Shock Vibration",6,3)</f>
        <v>3</v>
      </c>
      <c r="O190" s="5">
        <f>IF(('Edit Conditions'!$C$9)="Shock Vibration",6,3)</f>
        <v>3</v>
      </c>
      <c r="P190" s="5">
        <f>IF(('Edit Conditions'!$C$9)="Shock Vibration",6,3)</f>
        <v>3</v>
      </c>
      <c r="Q190" s="5">
        <f>IF(('Edit Conditions'!$C$9)="Shock Vibration",6,3)</f>
        <v>3</v>
      </c>
      <c r="R190" s="5">
        <f>IF(('Edit Conditions'!$C$9)="Shock Vibration",6,3)</f>
        <v>3</v>
      </c>
      <c r="S190" s="5">
        <f>IF(('Edit Conditions'!$C$9)="Shock Vibration",6,3)</f>
        <v>3</v>
      </c>
      <c r="T190" s="5">
        <f>IF(('Edit Conditions'!$C$9)="Shock Vibration",6,3)</f>
        <v>3</v>
      </c>
      <c r="U190" s="5">
        <f>IF(('Edit Conditions'!$C$9)="Shock Vibration",6,3)</f>
        <v>3</v>
      </c>
      <c r="V190" s="5">
        <f>IF(('Edit Conditions'!$C$9)="Shock Vibration",6,3)</f>
        <v>3</v>
      </c>
      <c r="W190" s="5">
        <f>IF(('Edit Conditions'!$C$9)="Shock Vibration",6,3)</f>
        <v>3</v>
      </c>
      <c r="X190" s="5">
        <f>IF(('Edit Conditions'!$C$9)="Shock Vibration",6,3)</f>
        <v>3</v>
      </c>
      <c r="Y190" s="5">
        <f>IF(('Edit Conditions'!$C$9)="Shock Vibration",6,3)</f>
        <v>3</v>
      </c>
      <c r="Z190" s="5">
        <f>IF(('Edit Conditions'!$C$9)="Shock Vibration",6,3)</f>
        <v>3</v>
      </c>
      <c r="AA190" s="5">
        <f>IF(('Edit Conditions'!$C$9)="Shock Vibration",6,3)</f>
        <v>3</v>
      </c>
      <c r="AB190" s="5">
        <f>IF(('Edit Conditions'!$C$9)="Shock Vibration",6,3)</f>
        <v>3</v>
      </c>
      <c r="AC190" s="5">
        <f>IF(('Edit Conditions'!$C$9)="Shock Vibration",6,3)</f>
        <v>3</v>
      </c>
      <c r="AD190" s="5">
        <f>IF(('Edit Conditions'!$C$9)="Shock Vibration",6,3)</f>
        <v>3</v>
      </c>
      <c r="AE190" s="5">
        <f>IF(('Edit Conditions'!$C$9)="Shock Vibration",6,3)</f>
        <v>3</v>
      </c>
      <c r="AF190" s="5">
        <f>IF(('Edit Conditions'!$C$9)="Shock Vibration",6,3)</f>
        <v>3</v>
      </c>
      <c r="AG190" s="5">
        <f>IF(('Edit Conditions'!$C$9)="Shock Vibration",6,3)</f>
        <v>3</v>
      </c>
      <c r="AH190" s="5">
        <f>IF(('Edit Conditions'!$C$9)="Shock Vibration",6,3)</f>
        <v>3</v>
      </c>
      <c r="AI190" s="5">
        <f>IF(('Edit Conditions'!$C$9)="Shock Vibration",6,3)</f>
        <v>3</v>
      </c>
      <c r="AJ190" s="5">
        <f>IF(('Edit Conditions'!$C$9)="Shock Vibration",6,3)</f>
        <v>3</v>
      </c>
      <c r="AK190" s="5">
        <f>IF(('Edit Conditions'!$C$9)="Shock Vibration",6,3)</f>
        <v>3</v>
      </c>
      <c r="AL190" s="5">
        <f>IF(('Edit Conditions'!$C$9)="Shock Vibration",6,3)</f>
        <v>3</v>
      </c>
      <c r="AM190" s="5">
        <f>IF(('Edit Conditions'!$C$9)="Shock Vibration",6,3)</f>
        <v>3</v>
      </c>
      <c r="AN190" s="5">
        <f>IF(('Edit Conditions'!$C$9)="Shock Vibration",6,3)</f>
        <v>3</v>
      </c>
      <c r="AO190" s="5">
        <f>IF(('Edit Conditions'!$C$9)="Shock Vibration",6,3)</f>
        <v>3</v>
      </c>
      <c r="AP190" s="5">
        <f>IF(('Edit Conditions'!$C$9)="Shock Vibration",6,3)</f>
        <v>3</v>
      </c>
      <c r="AQ190" s="5">
        <f>IF(('Edit Conditions'!$C$9)="Shock Vibration",6,3)</f>
        <v>3</v>
      </c>
      <c r="AR190" s="5">
        <f>IF(('Edit Conditions'!$C$9)="Shock Vibration",6,3)</f>
        <v>3</v>
      </c>
      <c r="AS190" s="5">
        <f>IF(('Edit Conditions'!$C$9)="Shock Vibration",6,3)</f>
        <v>3</v>
      </c>
      <c r="AT190" s="5">
        <f>IF(('Edit Conditions'!$C$9)="Shock Vibration",6,3)</f>
        <v>3</v>
      </c>
      <c r="AU190" s="5">
        <f>IF(('Edit Conditions'!$C$9)="Shock Vibration",6,3)</f>
        <v>3</v>
      </c>
      <c r="AV190" s="5">
        <f>IF(('Edit Conditions'!$C$9)="Shock Vibration",6,3)</f>
        <v>3</v>
      </c>
      <c r="AW190" s="5">
        <f>IF(('Edit Conditions'!$C$9)="Shock Vibration",6,3)</f>
        <v>3</v>
      </c>
      <c r="AX190" s="5">
        <f>IF(('Edit Conditions'!$C$9)="Shock Vibration",6,3)</f>
        <v>3</v>
      </c>
      <c r="AY190" s="5">
        <f>IF(('Edit Conditions'!$C$9)="Shock Vibration",6,3)</f>
        <v>3</v>
      </c>
      <c r="AZ190" s="5">
        <f>IF(('Edit Conditions'!$C$9)="Shock Vibration",6,3)</f>
        <v>3</v>
      </c>
      <c r="BA190" s="5">
        <f>IF(('Edit Conditions'!$C$9)="Shock Vibration",6,3)</f>
        <v>3</v>
      </c>
      <c r="BB190" s="5">
        <f>IF(('Edit Conditions'!$C$9)="Shock Vibration",6,3)</f>
        <v>3</v>
      </c>
      <c r="BC190" s="5">
        <f>IF(('Edit Conditions'!$C$9)="Shock Vibration",6,3)</f>
        <v>3</v>
      </c>
      <c r="BD190" s="5">
        <f>IF(('Edit Conditions'!$C$9)="Shock Vibration",6,3)</f>
        <v>3</v>
      </c>
      <c r="BE190" s="5">
        <f>IF(('Edit Conditions'!$C$9)="Shock Vibration",6,3)</f>
        <v>3</v>
      </c>
      <c r="BF190" s="5">
        <f>IF(('Edit Conditions'!$C$9)="Shock Vibration",6,3)</f>
        <v>3</v>
      </c>
      <c r="BG190" s="5">
        <f>IF(('Edit Conditions'!$C$9)="Shock Vibration",6,3)</f>
        <v>3</v>
      </c>
      <c r="BH190" s="5">
        <f>IF(('Edit Conditions'!$C$9)="Shock Vibration",6,3)</f>
        <v>3</v>
      </c>
      <c r="BI190" s="5">
        <f>IF(('Edit Conditions'!$C$9)="Shock Vibration",6,3)</f>
        <v>3</v>
      </c>
      <c r="BJ190" s="5">
        <f>IF(('Edit Conditions'!$C$9)="Shock Vibration",6,3)</f>
        <v>3</v>
      </c>
      <c r="BK190" s="5">
        <f>IF(('Edit Conditions'!$C$9)="Shock Vibration",6,3)</f>
        <v>3</v>
      </c>
      <c r="BL190" s="5">
        <f>IF(('Edit Conditions'!$C$9)="Shock Vibration",6,3)</f>
        <v>3</v>
      </c>
      <c r="BM190" s="5">
        <f>IF(('Edit Conditions'!$C$9)="Shock Vibration",6,3)</f>
        <v>3</v>
      </c>
      <c r="BN190" s="5">
        <f>IF(('Edit Conditions'!$C$9)="Shock Vibration",6,3)</f>
        <v>3</v>
      </c>
      <c r="BO190" s="5">
        <f>IF(('Edit Conditions'!$C$9)="Shock Vibration",6,3)</f>
        <v>3</v>
      </c>
    </row>
    <row r="191" spans="2:67" hidden="1">
      <c r="B191" s="16"/>
      <c r="C191" s="5" t="s">
        <v>116</v>
      </c>
      <c r="D191" s="9" t="s">
        <v>243</v>
      </c>
      <c r="E191" s="5">
        <f>IF(('Edit Conditions'!$C$9)="smooth",1,IF(('Edit Conditions'!$C$9)="normal",1.2,2))</f>
        <v>1.2</v>
      </c>
      <c r="F191" s="5">
        <f>IF(('Edit Conditions'!$C$9)="smooth",1,IF(('Edit Conditions'!$C$9)="normal",1.2,2))</f>
        <v>1.2</v>
      </c>
      <c r="G191" s="5">
        <f>IF(('Edit Conditions'!$C$9)="smooth",1,IF(('Edit Conditions'!$C$9)="normal",1.2,2))</f>
        <v>1.2</v>
      </c>
      <c r="H191" s="5">
        <f>IF(('Edit Conditions'!$C$9)="smooth",1,IF(('Edit Conditions'!$C$9)="normal",1.2,2))</f>
        <v>1.2</v>
      </c>
      <c r="I191" s="5">
        <f>IF(('Edit Conditions'!$C$9)="smooth",1,IF(('Edit Conditions'!$C$9)="normal",1.2,2))</f>
        <v>1.2</v>
      </c>
      <c r="J191" s="5">
        <f>IF(('Edit Conditions'!$C$9)="smooth",1,IF(('Edit Conditions'!$C$9)="normal",1.2,2))</f>
        <v>1.2</v>
      </c>
      <c r="K191" s="5">
        <f>IF(('Edit Conditions'!$C$9)="smooth",1,IF(('Edit Conditions'!$C$9)="normal",1.2,2))</f>
        <v>1.2</v>
      </c>
      <c r="L191" s="5">
        <f>IF(('Edit Conditions'!$C$9)="smooth",1,IF(('Edit Conditions'!$C$9)="normal",1.2,2))</f>
        <v>1.2</v>
      </c>
      <c r="M191" s="5">
        <f>IF(('Edit Conditions'!$C$9)="smooth",1,IF(('Edit Conditions'!$C$9)="normal",1.2,2))</f>
        <v>1.2</v>
      </c>
      <c r="N191" s="5">
        <f>IF(('Edit Conditions'!$C$9)="smooth",1,IF(('Edit Conditions'!$C$9)="normal",1.2,2))</f>
        <v>1.2</v>
      </c>
      <c r="O191" s="5">
        <f>IF(('Edit Conditions'!$C$9)="smooth",1,IF(('Edit Conditions'!$C$9)="normal",1.2,2))</f>
        <v>1.2</v>
      </c>
      <c r="P191" s="5">
        <f>IF(('Edit Conditions'!$C$9)="smooth",1,IF(('Edit Conditions'!$C$9)="normal",1.2,2))</f>
        <v>1.2</v>
      </c>
      <c r="Q191" s="5">
        <f>IF(('Edit Conditions'!$C$9)="smooth",1,IF(('Edit Conditions'!$C$9)="normal",1.2,2))</f>
        <v>1.2</v>
      </c>
      <c r="R191" s="5">
        <f>IF(('Edit Conditions'!$C$9)="smooth",1,IF(('Edit Conditions'!$C$9)="normal",1.2,2))</f>
        <v>1.2</v>
      </c>
      <c r="S191" s="5">
        <f>IF(('Edit Conditions'!$C$9)="smooth",1,IF(('Edit Conditions'!$C$9)="normal",1.2,2))</f>
        <v>1.2</v>
      </c>
      <c r="T191" s="5">
        <f>IF(('Edit Conditions'!$C$9)="smooth",1,IF(('Edit Conditions'!$C$9)="normal",1.2,2))</f>
        <v>1.2</v>
      </c>
      <c r="U191" s="5">
        <f>IF(('Edit Conditions'!$C$9)="smooth",1,IF(('Edit Conditions'!$C$9)="normal",1.2,2))</f>
        <v>1.2</v>
      </c>
      <c r="V191" s="5">
        <f>IF(('Edit Conditions'!$C$9)="smooth",1,IF(('Edit Conditions'!$C$9)="normal",1.2,2))</f>
        <v>1.2</v>
      </c>
      <c r="W191" s="5">
        <f>IF(('Edit Conditions'!$C$9)="smooth",1,IF(('Edit Conditions'!$C$9)="normal",1.2,2))</f>
        <v>1.2</v>
      </c>
      <c r="X191" s="5">
        <f>IF(('Edit Conditions'!$C$9)="smooth",1,IF(('Edit Conditions'!$C$9)="normal",1.2,2))</f>
        <v>1.2</v>
      </c>
      <c r="Y191" s="5">
        <f>IF(('Edit Conditions'!$C$9)="smooth",1,IF(('Edit Conditions'!$C$9)="normal",1.2,2))</f>
        <v>1.2</v>
      </c>
      <c r="Z191" s="5">
        <f>IF(('Edit Conditions'!$C$9)="smooth",1,IF(('Edit Conditions'!$C$9)="normal",1.2,2))</f>
        <v>1.2</v>
      </c>
      <c r="AA191" s="5">
        <f>IF(('Edit Conditions'!$C$9)="smooth",1,IF(('Edit Conditions'!$C$9)="normal",1.2,2))</f>
        <v>1.2</v>
      </c>
      <c r="AB191" s="5">
        <f>IF(('Edit Conditions'!$C$9)="smooth",1,IF(('Edit Conditions'!$C$9)="normal",1.2,2))</f>
        <v>1.2</v>
      </c>
      <c r="AC191" s="5">
        <f>IF(('Edit Conditions'!$C$9)="smooth",1,IF(('Edit Conditions'!$C$9)="normal",1.2,2))</f>
        <v>1.2</v>
      </c>
      <c r="AD191" s="5">
        <f>IF(('Edit Conditions'!$C$9)="smooth",1,IF(('Edit Conditions'!$C$9)="normal",1.2,2))</f>
        <v>1.2</v>
      </c>
      <c r="AE191" s="5">
        <f>IF(('Edit Conditions'!$C$9)="smooth",1,IF(('Edit Conditions'!$C$9)="normal",1.2,2))</f>
        <v>1.2</v>
      </c>
      <c r="AF191" s="5">
        <f>IF(('Edit Conditions'!$C$9)="smooth",1,IF(('Edit Conditions'!$C$9)="normal",1.2,2))</f>
        <v>1.2</v>
      </c>
      <c r="AG191" s="5">
        <f>IF(('Edit Conditions'!$C$9)="smooth",1,IF(('Edit Conditions'!$C$9)="normal",1.2,2))</f>
        <v>1.2</v>
      </c>
      <c r="AH191" s="5">
        <f>IF(('Edit Conditions'!$C$9)="smooth",1,IF(('Edit Conditions'!$C$9)="normal",1.2,2))</f>
        <v>1.2</v>
      </c>
      <c r="AI191" s="5">
        <f>IF(('Edit Conditions'!$C$9)="smooth",1,IF(('Edit Conditions'!$C$9)="normal",1.2,2))</f>
        <v>1.2</v>
      </c>
      <c r="AJ191" s="5">
        <f>IF(('Edit Conditions'!$C$9)="smooth",1,IF(('Edit Conditions'!$C$9)="normal",1.2,2))</f>
        <v>1.2</v>
      </c>
      <c r="AK191" s="5">
        <f>IF(('Edit Conditions'!$C$9)="smooth",1,IF(('Edit Conditions'!$C$9)="normal",1.2,2))</f>
        <v>1.2</v>
      </c>
      <c r="AL191" s="5">
        <f>IF(('Edit Conditions'!$C$9)="smooth",1,IF(('Edit Conditions'!$C$9)="normal",1.2,2))</f>
        <v>1.2</v>
      </c>
      <c r="AM191" s="5">
        <f>IF(('Edit Conditions'!$C$9)="smooth",1,IF(('Edit Conditions'!$C$9)="normal",1.2,2))</f>
        <v>1.2</v>
      </c>
      <c r="AN191" s="5">
        <f>IF(('Edit Conditions'!$C$9)="smooth",1,IF(('Edit Conditions'!$C$9)="normal",1.2,2))</f>
        <v>1.2</v>
      </c>
      <c r="AO191" s="5">
        <f>IF(('Edit Conditions'!$C$9)="smooth",1,IF(('Edit Conditions'!$C$9)="normal",1.2,2))</f>
        <v>1.2</v>
      </c>
      <c r="AP191" s="5">
        <f>IF(('Edit Conditions'!$C$9)="smooth",1,IF(('Edit Conditions'!$C$9)="normal",1.2,2))</f>
        <v>1.2</v>
      </c>
      <c r="AQ191" s="5">
        <f>IF(('Edit Conditions'!$C$9)="smooth",1,IF(('Edit Conditions'!$C$9)="normal",1.2,2))</f>
        <v>1.2</v>
      </c>
      <c r="AR191" s="5">
        <f>IF(('Edit Conditions'!$C$9)="smooth",1,IF(('Edit Conditions'!$C$9)="normal",1.2,2))</f>
        <v>1.2</v>
      </c>
      <c r="AS191" s="5">
        <f>IF(('Edit Conditions'!$C$9)="smooth",1,IF(('Edit Conditions'!$C$9)="normal",1.2,2))</f>
        <v>1.2</v>
      </c>
      <c r="AT191" s="5">
        <f>IF(('Edit Conditions'!$C$9)="smooth",1,IF(('Edit Conditions'!$C$9)="normal",1.2,2))</f>
        <v>1.2</v>
      </c>
      <c r="AU191" s="5">
        <f>IF(('Edit Conditions'!$C$9)="smooth",1,IF(('Edit Conditions'!$C$9)="normal",1.2,2))</f>
        <v>1.2</v>
      </c>
      <c r="AV191" s="5">
        <f>IF(('Edit Conditions'!$C$9)="smooth",1,IF(('Edit Conditions'!$C$9)="normal",1.2,2))</f>
        <v>1.2</v>
      </c>
      <c r="AW191" s="5">
        <f>IF(('Edit Conditions'!$C$9)="smooth",1,IF(('Edit Conditions'!$C$9)="normal",1.2,2))</f>
        <v>1.2</v>
      </c>
      <c r="AX191" s="5">
        <f>IF(('Edit Conditions'!$C$9)="smooth",1,IF(('Edit Conditions'!$C$9)="normal",1.2,2))</f>
        <v>1.2</v>
      </c>
      <c r="AY191" s="5">
        <f>IF(('Edit Conditions'!$C$9)="smooth",1,IF(('Edit Conditions'!$C$9)="normal",1.2,2))</f>
        <v>1.2</v>
      </c>
      <c r="AZ191" s="5">
        <f>IF(('Edit Conditions'!$C$9)="smooth",1,IF(('Edit Conditions'!$C$9)="normal",1.2,2))</f>
        <v>1.2</v>
      </c>
      <c r="BA191" s="5">
        <f>IF(('Edit Conditions'!$C$9)="smooth",1,IF(('Edit Conditions'!$C$9)="normal",1.2,2))</f>
        <v>1.2</v>
      </c>
      <c r="BB191" s="5">
        <f>IF(('Edit Conditions'!$C$9)="smooth",1,IF(('Edit Conditions'!$C$9)="normal",1.2,2))</f>
        <v>1.2</v>
      </c>
      <c r="BC191" s="5">
        <f>IF(('Edit Conditions'!$C$9)="smooth",1,IF(('Edit Conditions'!$C$9)="normal",1.2,2))</f>
        <v>1.2</v>
      </c>
      <c r="BD191" s="5">
        <f>IF(('Edit Conditions'!$C$9)="smooth",1,IF(('Edit Conditions'!$C$9)="normal",1.2,2))</f>
        <v>1.2</v>
      </c>
      <c r="BE191" s="5">
        <f>IF(('Edit Conditions'!$C$9)="smooth",1,IF(('Edit Conditions'!$C$9)="normal",1.2,2))</f>
        <v>1.2</v>
      </c>
      <c r="BF191" s="5">
        <f>IF(('Edit Conditions'!$C$9)="smooth",1,IF(('Edit Conditions'!$C$9)="normal",1.2,2))</f>
        <v>1.2</v>
      </c>
      <c r="BG191" s="5">
        <f>IF(('Edit Conditions'!$C$9)="smooth",1,IF(('Edit Conditions'!$C$9)="normal",1.2,2))</f>
        <v>1.2</v>
      </c>
      <c r="BH191" s="5">
        <f>IF(('Edit Conditions'!$C$9)="smooth",1,IF(('Edit Conditions'!$C$9)="normal",1.2,2))</f>
        <v>1.2</v>
      </c>
      <c r="BI191" s="5">
        <f>IF(('Edit Conditions'!$C$9)="smooth",1,IF(('Edit Conditions'!$C$9)="normal",1.2,2))</f>
        <v>1.2</v>
      </c>
      <c r="BJ191" s="5">
        <f>IF(('Edit Conditions'!$C$9)="smooth",1,IF(('Edit Conditions'!$C$9)="normal",1.2,2))</f>
        <v>1.2</v>
      </c>
      <c r="BK191" s="5">
        <f>IF(('Edit Conditions'!$C$9)="smooth",1,IF(('Edit Conditions'!$C$9)="normal",1.2,2))</f>
        <v>1.2</v>
      </c>
      <c r="BL191" s="5">
        <f>IF(('Edit Conditions'!$C$9)="smooth",1,IF(('Edit Conditions'!$C$9)="normal",1.2,2))</f>
        <v>1.2</v>
      </c>
      <c r="BM191" s="5">
        <f>IF(('Edit Conditions'!$C$9)="smooth",1,IF(('Edit Conditions'!$C$9)="normal",1.2,2))</f>
        <v>1.2</v>
      </c>
      <c r="BN191" s="5">
        <f>IF(('Edit Conditions'!$C$9)="smooth",1,IF(('Edit Conditions'!$C$9)="normal",1.2,2))</f>
        <v>1.2</v>
      </c>
      <c r="BO191" s="5">
        <f>IF(('Edit Conditions'!$C$9)="smooth",1,IF(('Edit Conditions'!$C$9)="normal",1.2,2))</f>
        <v>1.2</v>
      </c>
    </row>
    <row r="192" spans="2:67" hidden="1"/>
    <row r="193" spans="2:67" hidden="1">
      <c r="B193" s="101" t="s">
        <v>86</v>
      </c>
      <c r="C193" s="5" t="s">
        <v>73</v>
      </c>
      <c r="D193" s="9" t="s">
        <v>244</v>
      </c>
      <c r="E193" s="5">
        <f>'Edit Conditions'!$C$17+'Edit Conditions'!$C$10*9.8*E187</f>
        <v>35</v>
      </c>
      <c r="F193" s="5">
        <f>'Edit Conditions'!$C$17+'Edit Conditions'!$C$10*9.8*F187</f>
        <v>35</v>
      </c>
      <c r="G193" s="5">
        <f>'Edit Conditions'!$C$17+'Edit Conditions'!$C$10*9.8*G187</f>
        <v>35</v>
      </c>
      <c r="H193" s="5">
        <f>'Edit Conditions'!$C$17+'Edit Conditions'!$C$10*9.8*H187</f>
        <v>35</v>
      </c>
      <c r="I193" s="5">
        <f>'Edit Conditions'!$C$17+'Edit Conditions'!$C$10*9.8*I187</f>
        <v>35</v>
      </c>
      <c r="J193" s="5">
        <f>'Edit Conditions'!$C$17+'Edit Conditions'!$C$10*9.8*J187</f>
        <v>35</v>
      </c>
      <c r="K193" s="5">
        <f>'Edit Conditions'!$C$17+'Edit Conditions'!$C$10*9.8*K187</f>
        <v>35</v>
      </c>
      <c r="L193" s="5">
        <f>'Edit Conditions'!$C$17+'Edit Conditions'!$C$10*9.8*L187</f>
        <v>35</v>
      </c>
      <c r="M193" s="5">
        <f>'Edit Conditions'!$C$17+'Edit Conditions'!$C$10*9.8*M187</f>
        <v>35</v>
      </c>
      <c r="N193" s="5">
        <f>'Edit Conditions'!$C$17+'Edit Conditions'!$C$10*9.8*N187</f>
        <v>35</v>
      </c>
      <c r="O193" s="5">
        <f>'Edit Conditions'!$C$17+'Edit Conditions'!$C$10*9.8*O187</f>
        <v>35</v>
      </c>
      <c r="P193" s="5">
        <f>'Edit Conditions'!$C$17+'Edit Conditions'!$C$10*9.8*P187</f>
        <v>35</v>
      </c>
      <c r="Q193" s="5">
        <f>'Edit Conditions'!$C$17+'Edit Conditions'!$C$10*9.8*Q187</f>
        <v>35</v>
      </c>
      <c r="R193" s="5">
        <f>'Edit Conditions'!$C$17+'Edit Conditions'!$C$10*9.8*R187</f>
        <v>35</v>
      </c>
      <c r="S193" s="5">
        <f>'Edit Conditions'!$C$17+'Edit Conditions'!$C$10*9.8*S187</f>
        <v>35</v>
      </c>
      <c r="T193" s="5">
        <f>'Edit Conditions'!$C$17+'Edit Conditions'!$C$10*9.8*T187</f>
        <v>35</v>
      </c>
      <c r="U193" s="5">
        <f>'Edit Conditions'!$C$17+'Edit Conditions'!$C$10*9.8*U187</f>
        <v>35</v>
      </c>
      <c r="V193" s="5">
        <f>'Edit Conditions'!$C$17+'Edit Conditions'!$C$10*9.8*V187</f>
        <v>35</v>
      </c>
      <c r="W193" s="5">
        <f>'Edit Conditions'!$C$17+'Edit Conditions'!$C$10*9.8*W187</f>
        <v>35</v>
      </c>
      <c r="X193" s="5">
        <f>'Edit Conditions'!$C$17+'Edit Conditions'!$C$10*9.8*X187</f>
        <v>35</v>
      </c>
      <c r="Y193" s="5">
        <f>'Edit Conditions'!$C$17+'Edit Conditions'!$C$10*9.8*Y187</f>
        <v>35</v>
      </c>
      <c r="Z193" s="5">
        <f>'Edit Conditions'!$C$17+'Edit Conditions'!$C$10*9.8*Z187</f>
        <v>35</v>
      </c>
      <c r="AA193" s="5">
        <f>'Edit Conditions'!$C$17+'Edit Conditions'!$C$10*9.8*AA187</f>
        <v>35</v>
      </c>
      <c r="AB193" s="5">
        <f>'Edit Conditions'!$C$17+'Edit Conditions'!$C$10*9.8*AB187</f>
        <v>35</v>
      </c>
      <c r="AC193" s="5">
        <f>'Edit Conditions'!$C$17+'Edit Conditions'!$C$10*9.8*AC187</f>
        <v>35</v>
      </c>
      <c r="AD193" s="5">
        <f>'Edit Conditions'!$C$17+'Edit Conditions'!$C$10*9.8*AD187</f>
        <v>35</v>
      </c>
      <c r="AE193" s="5">
        <f>'Edit Conditions'!$C$17+'Edit Conditions'!$C$10*9.8*AE187</f>
        <v>35</v>
      </c>
      <c r="AF193" s="5">
        <f>'Edit Conditions'!$C$17+'Edit Conditions'!$C$10*9.8*AF187</f>
        <v>35</v>
      </c>
      <c r="AG193" s="5">
        <f>'Edit Conditions'!$C$17+'Edit Conditions'!$C$10*9.8*AG187</f>
        <v>35</v>
      </c>
      <c r="AH193" s="5">
        <f>'Edit Conditions'!$C$17+'Edit Conditions'!$C$10*9.8*AH187</f>
        <v>35</v>
      </c>
      <c r="AI193" s="5">
        <f>'Edit Conditions'!$C$17+'Edit Conditions'!$C$10*9.8*AI187</f>
        <v>35</v>
      </c>
      <c r="AJ193" s="5">
        <f>'Edit Conditions'!$C$17+'Edit Conditions'!$C$10*9.8*AJ187</f>
        <v>35</v>
      </c>
      <c r="AK193" s="5">
        <f>'Edit Conditions'!$C$17+'Edit Conditions'!$C$10*9.8*AK187</f>
        <v>35</v>
      </c>
      <c r="AL193" s="5">
        <f>'Edit Conditions'!$C$17+'Edit Conditions'!$C$10*9.8*AL187</f>
        <v>35</v>
      </c>
      <c r="AM193" s="5">
        <f>'Edit Conditions'!$C$17+'Edit Conditions'!$C$10*9.8*AM187</f>
        <v>35</v>
      </c>
      <c r="AN193" s="5">
        <f>'Edit Conditions'!$C$17+'Edit Conditions'!$C$10*9.8*AN187</f>
        <v>35</v>
      </c>
      <c r="AO193" s="5">
        <f>'Edit Conditions'!$C$17+'Edit Conditions'!$C$10*9.8*AO187</f>
        <v>35</v>
      </c>
      <c r="AP193" s="5">
        <f>'Edit Conditions'!$C$17+'Edit Conditions'!$C$10*9.8*AP187</f>
        <v>35</v>
      </c>
      <c r="AQ193" s="5">
        <f>'Edit Conditions'!$C$17+'Edit Conditions'!$C$10*9.8*AQ187</f>
        <v>35</v>
      </c>
      <c r="AR193" s="5">
        <f>'Edit Conditions'!$C$17+'Edit Conditions'!$C$10*9.8*AR187</f>
        <v>35</v>
      </c>
      <c r="AS193" s="5">
        <f>'Edit Conditions'!$C$17+'Edit Conditions'!$C$10*9.8*AS187</f>
        <v>35</v>
      </c>
      <c r="AT193" s="5">
        <f>'Edit Conditions'!$C$17+'Edit Conditions'!$C$10*9.8*AT187</f>
        <v>35</v>
      </c>
      <c r="AU193" s="5">
        <f>'Edit Conditions'!$C$17+'Edit Conditions'!$C$10*9.8*AU187</f>
        <v>35</v>
      </c>
      <c r="AV193" s="5">
        <f>'Edit Conditions'!$C$17+'Edit Conditions'!$C$10*9.8*AV187</f>
        <v>35</v>
      </c>
      <c r="AW193" s="5">
        <f>'Edit Conditions'!$C$17+'Edit Conditions'!$C$10*9.8*AW187</f>
        <v>35</v>
      </c>
      <c r="AX193" s="5">
        <f>'Edit Conditions'!$C$17+'Edit Conditions'!$C$10*9.8*AX187</f>
        <v>35</v>
      </c>
      <c r="AY193" s="5">
        <f>'Edit Conditions'!$C$17+'Edit Conditions'!$C$10*9.8*AY187</f>
        <v>35</v>
      </c>
      <c r="AZ193" s="5">
        <f>'Edit Conditions'!$C$17+'Edit Conditions'!$C$10*9.8*AZ187</f>
        <v>35</v>
      </c>
      <c r="BA193" s="5">
        <f>'Edit Conditions'!$C$17+'Edit Conditions'!$C$10*9.8*BA187</f>
        <v>35</v>
      </c>
      <c r="BB193" s="5">
        <f>'Edit Conditions'!$C$17+'Edit Conditions'!$C$10*9.8*BB187</f>
        <v>35</v>
      </c>
      <c r="BC193" s="5">
        <f>'Edit Conditions'!$C$17+'Edit Conditions'!$C$10*9.8*BC187</f>
        <v>35</v>
      </c>
      <c r="BD193" s="5">
        <f>'Edit Conditions'!$C$17+'Edit Conditions'!$C$10*9.8*BD187</f>
        <v>35</v>
      </c>
      <c r="BE193" s="5">
        <f>'Edit Conditions'!$C$17+'Edit Conditions'!$C$10*9.8*BE187</f>
        <v>35</v>
      </c>
      <c r="BF193" s="5">
        <f>'Edit Conditions'!$C$17+'Edit Conditions'!$C$10*9.8*BF187</f>
        <v>35</v>
      </c>
      <c r="BG193" s="5">
        <f>'Edit Conditions'!$C$17+'Edit Conditions'!$C$10*9.8*BG187</f>
        <v>35</v>
      </c>
      <c r="BH193" s="5">
        <f>'Edit Conditions'!$C$17+'Edit Conditions'!$C$10*9.8*BH187</f>
        <v>35</v>
      </c>
      <c r="BI193" s="5">
        <f>'Edit Conditions'!$C$17+'Edit Conditions'!$C$10*9.8*BI187</f>
        <v>35</v>
      </c>
      <c r="BJ193" s="5">
        <f>'Edit Conditions'!$C$17+'Edit Conditions'!$C$10*9.8*BJ187</f>
        <v>35</v>
      </c>
      <c r="BK193" s="5">
        <f>'Edit Conditions'!$C$17+'Edit Conditions'!$C$10*9.8*BK187</f>
        <v>35</v>
      </c>
      <c r="BL193" s="5">
        <f>'Edit Conditions'!$C$17+'Edit Conditions'!$C$10*9.8*BL187</f>
        <v>35</v>
      </c>
      <c r="BM193" s="5">
        <f>'Edit Conditions'!$C$17+'Edit Conditions'!$C$10*9.8*BM187</f>
        <v>35</v>
      </c>
      <c r="BN193" s="5">
        <f>'Edit Conditions'!$C$17+'Edit Conditions'!$C$10*9.8*BN187</f>
        <v>35</v>
      </c>
      <c r="BO193" s="5">
        <f>'Edit Conditions'!$C$17+'Edit Conditions'!$C$10*9.8*BO187</f>
        <v>35</v>
      </c>
    </row>
    <row r="194" spans="2:67" hidden="1">
      <c r="B194" s="101"/>
      <c r="C194" s="5" t="s">
        <v>74</v>
      </c>
      <c r="D194" s="9" t="s">
        <v>245</v>
      </c>
      <c r="E194" s="5">
        <f>'Edit Conditions'!$C$10*9.8*E188</f>
        <v>490.00000000000006</v>
      </c>
      <c r="F194" s="5">
        <f>'Edit Conditions'!$C$10*9.8*F188</f>
        <v>490.00000000000006</v>
      </c>
      <c r="G194" s="5">
        <f>'Edit Conditions'!$C$10*9.8*G188</f>
        <v>490.00000000000006</v>
      </c>
      <c r="H194" s="5">
        <f>'Edit Conditions'!$C$10*9.8*H188</f>
        <v>490.00000000000006</v>
      </c>
      <c r="I194" s="5">
        <f>'Edit Conditions'!$C$10*9.8*I188</f>
        <v>490.00000000000006</v>
      </c>
      <c r="J194" s="5">
        <f>'Edit Conditions'!$C$10*9.8*J188</f>
        <v>490.00000000000006</v>
      </c>
      <c r="K194" s="5">
        <f>'Edit Conditions'!$C$10*9.8*K188</f>
        <v>490.00000000000006</v>
      </c>
      <c r="L194" s="5">
        <f>'Edit Conditions'!$C$10*9.8*L188</f>
        <v>490.00000000000006</v>
      </c>
      <c r="M194" s="5">
        <f>'Edit Conditions'!$C$10*9.8*M188</f>
        <v>490.00000000000006</v>
      </c>
      <c r="N194" s="5">
        <f>'Edit Conditions'!$C$10*9.8*N188</f>
        <v>490.00000000000006</v>
      </c>
      <c r="O194" s="5">
        <f>'Edit Conditions'!$C$10*9.8*O188</f>
        <v>490.00000000000006</v>
      </c>
      <c r="P194" s="5">
        <f>'Edit Conditions'!$C$10*9.8*P188</f>
        <v>490.00000000000006</v>
      </c>
      <c r="Q194" s="5">
        <f>'Edit Conditions'!$C$10*9.8*Q188</f>
        <v>490.00000000000006</v>
      </c>
      <c r="R194" s="5">
        <f>'Edit Conditions'!$C$10*9.8*R188</f>
        <v>490.00000000000006</v>
      </c>
      <c r="S194" s="5">
        <f>'Edit Conditions'!$C$10*9.8*S188</f>
        <v>490.00000000000006</v>
      </c>
      <c r="T194" s="5">
        <f>'Edit Conditions'!$C$10*9.8*T188</f>
        <v>490.00000000000006</v>
      </c>
      <c r="U194" s="5">
        <f>'Edit Conditions'!$C$10*9.8*U188</f>
        <v>490.00000000000006</v>
      </c>
      <c r="V194" s="5">
        <f>'Edit Conditions'!$C$10*9.8*V188</f>
        <v>490.00000000000006</v>
      </c>
      <c r="W194" s="5">
        <f>'Edit Conditions'!$C$10*9.8*W188</f>
        <v>490.00000000000006</v>
      </c>
      <c r="X194" s="5">
        <f>'Edit Conditions'!$C$10*9.8*X188</f>
        <v>490.00000000000006</v>
      </c>
      <c r="Y194" s="5">
        <f>'Edit Conditions'!$C$10*9.8*Y188</f>
        <v>490.00000000000006</v>
      </c>
      <c r="Z194" s="5">
        <f>'Edit Conditions'!$C$10*9.8*Z188</f>
        <v>490.00000000000006</v>
      </c>
      <c r="AA194" s="5">
        <f>'Edit Conditions'!$C$10*9.8*AA188</f>
        <v>490.00000000000006</v>
      </c>
      <c r="AB194" s="5">
        <f>'Edit Conditions'!$C$10*9.8*AB188</f>
        <v>490.00000000000006</v>
      </c>
      <c r="AC194" s="5">
        <f>'Edit Conditions'!$C$10*9.8*AC188</f>
        <v>490.00000000000006</v>
      </c>
      <c r="AD194" s="5">
        <f>'Edit Conditions'!$C$10*9.8*AD188</f>
        <v>490.00000000000006</v>
      </c>
      <c r="AE194" s="5">
        <f>'Edit Conditions'!$C$10*9.8*AE188</f>
        <v>490.00000000000006</v>
      </c>
      <c r="AF194" s="5">
        <f>'Edit Conditions'!$C$10*9.8*AF188</f>
        <v>490.00000000000006</v>
      </c>
      <c r="AG194" s="5">
        <f>'Edit Conditions'!$C$10*9.8*AG188</f>
        <v>490.00000000000006</v>
      </c>
      <c r="AH194" s="5">
        <f>'Edit Conditions'!$C$10*9.8*AH188</f>
        <v>490.00000000000006</v>
      </c>
      <c r="AI194" s="5">
        <f>'Edit Conditions'!$C$10*9.8*AI188</f>
        <v>490.00000000000006</v>
      </c>
      <c r="AJ194" s="5">
        <f>'Edit Conditions'!$C$10*9.8*AJ188</f>
        <v>490.00000000000006</v>
      </c>
      <c r="AK194" s="5">
        <f>'Edit Conditions'!$C$10*9.8*AK188</f>
        <v>490.00000000000006</v>
      </c>
      <c r="AL194" s="5">
        <f>'Edit Conditions'!$C$10*9.8*AL188</f>
        <v>490.00000000000006</v>
      </c>
      <c r="AM194" s="5">
        <f>'Edit Conditions'!$C$10*9.8*AM188</f>
        <v>490.00000000000006</v>
      </c>
      <c r="AN194" s="5">
        <f>'Edit Conditions'!$C$10*9.8*AN188</f>
        <v>490.00000000000006</v>
      </c>
      <c r="AO194" s="5">
        <f>'Edit Conditions'!$C$10*9.8*AO188</f>
        <v>490.00000000000006</v>
      </c>
      <c r="AP194" s="5">
        <f>'Edit Conditions'!$C$10*9.8*AP188</f>
        <v>490.00000000000006</v>
      </c>
      <c r="AQ194" s="5">
        <f>'Edit Conditions'!$C$10*9.8*AQ188</f>
        <v>490.00000000000006</v>
      </c>
      <c r="AR194" s="5">
        <f>'Edit Conditions'!$C$10*9.8*AR188</f>
        <v>490.00000000000006</v>
      </c>
      <c r="AS194" s="5">
        <f>'Edit Conditions'!$C$10*9.8*AS188</f>
        <v>490.00000000000006</v>
      </c>
      <c r="AT194" s="5">
        <f>'Edit Conditions'!$C$10*9.8*AT188</f>
        <v>490.00000000000006</v>
      </c>
      <c r="AU194" s="5">
        <f>'Edit Conditions'!$C$10*9.8*AU188</f>
        <v>490.00000000000006</v>
      </c>
      <c r="AV194" s="5">
        <f>'Edit Conditions'!$C$10*9.8*AV188</f>
        <v>490.00000000000006</v>
      </c>
      <c r="AW194" s="5">
        <f>'Edit Conditions'!$C$10*9.8*AW188</f>
        <v>490.00000000000006</v>
      </c>
      <c r="AX194" s="5">
        <f>'Edit Conditions'!$C$10*9.8*AX188</f>
        <v>490.00000000000006</v>
      </c>
      <c r="AY194" s="5">
        <f>'Edit Conditions'!$C$10*9.8*AY188</f>
        <v>490.00000000000006</v>
      </c>
      <c r="AZ194" s="5">
        <f>'Edit Conditions'!$C$10*9.8*AZ188</f>
        <v>490.00000000000006</v>
      </c>
      <c r="BA194" s="5">
        <f>'Edit Conditions'!$C$10*9.8*BA188</f>
        <v>490.00000000000006</v>
      </c>
      <c r="BB194" s="5">
        <f>'Edit Conditions'!$C$10*9.8*BB188</f>
        <v>490.00000000000006</v>
      </c>
      <c r="BC194" s="5">
        <f>'Edit Conditions'!$C$10*9.8*BC188</f>
        <v>490.00000000000006</v>
      </c>
      <c r="BD194" s="5">
        <f>'Edit Conditions'!$C$10*9.8*BD188</f>
        <v>490.00000000000006</v>
      </c>
      <c r="BE194" s="5">
        <f>'Edit Conditions'!$C$10*9.8*BE188</f>
        <v>490.00000000000006</v>
      </c>
      <c r="BF194" s="5">
        <f>'Edit Conditions'!$C$10*9.8*BF188</f>
        <v>490.00000000000006</v>
      </c>
      <c r="BG194" s="5">
        <f>'Edit Conditions'!$C$10*9.8*BG188</f>
        <v>490.00000000000006</v>
      </c>
      <c r="BH194" s="5">
        <f>'Edit Conditions'!$C$10*9.8*BH188</f>
        <v>490.00000000000006</v>
      </c>
      <c r="BI194" s="5">
        <f>'Edit Conditions'!$C$10*9.8*BI188</f>
        <v>490.00000000000006</v>
      </c>
      <c r="BJ194" s="5">
        <f>'Edit Conditions'!$C$10*9.8*BJ188</f>
        <v>490.00000000000006</v>
      </c>
      <c r="BK194" s="5">
        <f>'Edit Conditions'!$C$10*9.8*BK188</f>
        <v>490.00000000000006</v>
      </c>
      <c r="BL194" s="5">
        <f>'Edit Conditions'!$C$10*9.8*BL188</f>
        <v>490.00000000000006</v>
      </c>
      <c r="BM194" s="5">
        <f>'Edit Conditions'!$C$10*9.8*BM188</f>
        <v>490.00000000000006</v>
      </c>
      <c r="BN194" s="5">
        <f>'Edit Conditions'!$C$10*9.8*BN188</f>
        <v>490.00000000000006</v>
      </c>
      <c r="BO194" s="5">
        <f>'Edit Conditions'!$C$10*9.8*BO188</f>
        <v>490.00000000000006</v>
      </c>
    </row>
    <row r="195" spans="2:67" hidden="1">
      <c r="B195" s="101"/>
      <c r="C195" s="5" t="s">
        <v>75</v>
      </c>
      <c r="D195" s="9" t="s">
        <v>246</v>
      </c>
      <c r="E195" s="5">
        <f>'Edit Conditions'!$C$10*9.8*E186</f>
        <v>0</v>
      </c>
      <c r="F195" s="5">
        <f>'Edit Conditions'!$C$10*9.8*F186</f>
        <v>0</v>
      </c>
      <c r="G195" s="5">
        <f>'Edit Conditions'!$C$10*9.8*G186</f>
        <v>0</v>
      </c>
      <c r="H195" s="5">
        <f>'Edit Conditions'!$C$10*9.8*H186</f>
        <v>0</v>
      </c>
      <c r="I195" s="5">
        <f>'Edit Conditions'!$C$10*9.8*I186</f>
        <v>0</v>
      </c>
      <c r="J195" s="5">
        <f>'Edit Conditions'!$C$10*9.8*J186</f>
        <v>0</v>
      </c>
      <c r="K195" s="5">
        <f>'Edit Conditions'!$C$10*9.8*K186</f>
        <v>0</v>
      </c>
      <c r="L195" s="5">
        <f>'Edit Conditions'!$C$10*9.8*L186</f>
        <v>0</v>
      </c>
      <c r="M195" s="5">
        <f>'Edit Conditions'!$C$10*9.8*M186</f>
        <v>0</v>
      </c>
      <c r="N195" s="5">
        <f>'Edit Conditions'!$C$10*9.8*N186</f>
        <v>0</v>
      </c>
      <c r="O195" s="5">
        <f>'Edit Conditions'!$C$10*9.8*O186</f>
        <v>0</v>
      </c>
      <c r="P195" s="5">
        <f>'Edit Conditions'!$C$10*9.8*P186</f>
        <v>0</v>
      </c>
      <c r="Q195" s="5">
        <f>'Edit Conditions'!$C$10*9.8*Q186</f>
        <v>0</v>
      </c>
      <c r="R195" s="5">
        <f>'Edit Conditions'!$C$10*9.8*R186</f>
        <v>0</v>
      </c>
      <c r="S195" s="5">
        <f>'Edit Conditions'!$C$10*9.8*S186</f>
        <v>0</v>
      </c>
      <c r="T195" s="5">
        <f>'Edit Conditions'!$C$10*9.8*T186</f>
        <v>0</v>
      </c>
      <c r="U195" s="5">
        <f>'Edit Conditions'!$C$10*9.8*U186</f>
        <v>0</v>
      </c>
      <c r="V195" s="5">
        <f>'Edit Conditions'!$C$10*9.8*V186</f>
        <v>0</v>
      </c>
      <c r="W195" s="5">
        <f>'Edit Conditions'!$C$10*9.8*W186</f>
        <v>0</v>
      </c>
      <c r="X195" s="5">
        <f>'Edit Conditions'!$C$10*9.8*X186</f>
        <v>0</v>
      </c>
      <c r="Y195" s="5">
        <f>'Edit Conditions'!$C$10*9.8*Y186</f>
        <v>0</v>
      </c>
      <c r="Z195" s="5">
        <f>'Edit Conditions'!$C$10*9.8*Z186</f>
        <v>0</v>
      </c>
      <c r="AA195" s="5">
        <f>'Edit Conditions'!$C$10*9.8*AA186</f>
        <v>0</v>
      </c>
      <c r="AB195" s="5">
        <f>'Edit Conditions'!$C$10*9.8*AB186</f>
        <v>0</v>
      </c>
      <c r="AC195" s="5">
        <f>'Edit Conditions'!$C$10*9.8*AC186</f>
        <v>0</v>
      </c>
      <c r="AD195" s="5">
        <f>'Edit Conditions'!$C$10*9.8*AD186</f>
        <v>0</v>
      </c>
      <c r="AE195" s="5">
        <f>'Edit Conditions'!$C$10*9.8*AE186</f>
        <v>0</v>
      </c>
      <c r="AF195" s="5">
        <f>'Edit Conditions'!$C$10*9.8*AF186</f>
        <v>0</v>
      </c>
      <c r="AG195" s="5">
        <f>'Edit Conditions'!$C$10*9.8*AG186</f>
        <v>0</v>
      </c>
      <c r="AH195" s="5">
        <f>'Edit Conditions'!$C$10*9.8*AH186</f>
        <v>0</v>
      </c>
      <c r="AI195" s="5">
        <f>'Edit Conditions'!$C$10*9.8*AI186</f>
        <v>0</v>
      </c>
      <c r="AJ195" s="5">
        <f>'Edit Conditions'!$C$10*9.8*AJ186</f>
        <v>0</v>
      </c>
      <c r="AK195" s="5">
        <f>'Edit Conditions'!$C$10*9.8*AK186</f>
        <v>0</v>
      </c>
      <c r="AL195" s="5">
        <f>'Edit Conditions'!$C$10*9.8*AL186</f>
        <v>0</v>
      </c>
      <c r="AM195" s="5">
        <f>'Edit Conditions'!$C$10*9.8*AM186</f>
        <v>0</v>
      </c>
      <c r="AN195" s="5">
        <f>'Edit Conditions'!$C$10*9.8*AN186</f>
        <v>0</v>
      </c>
      <c r="AO195" s="5">
        <f>'Edit Conditions'!$C$10*9.8*AO186</f>
        <v>0</v>
      </c>
      <c r="AP195" s="5">
        <f>'Edit Conditions'!$C$10*9.8*AP186</f>
        <v>0</v>
      </c>
      <c r="AQ195" s="5">
        <f>'Edit Conditions'!$C$10*9.8*AQ186</f>
        <v>0</v>
      </c>
      <c r="AR195" s="5">
        <f>'Edit Conditions'!$C$10*9.8*AR186</f>
        <v>0</v>
      </c>
      <c r="AS195" s="5">
        <f>'Edit Conditions'!$C$10*9.8*AS186</f>
        <v>0</v>
      </c>
      <c r="AT195" s="5">
        <f>'Edit Conditions'!$C$10*9.8*AT186</f>
        <v>0</v>
      </c>
      <c r="AU195" s="5">
        <f>'Edit Conditions'!$C$10*9.8*AU186</f>
        <v>0</v>
      </c>
      <c r="AV195" s="5">
        <f>'Edit Conditions'!$C$10*9.8*AV186</f>
        <v>0</v>
      </c>
      <c r="AW195" s="5">
        <f>'Edit Conditions'!$C$10*9.8*AW186</f>
        <v>0</v>
      </c>
      <c r="AX195" s="5">
        <f>'Edit Conditions'!$C$10*9.8*AX186</f>
        <v>0</v>
      </c>
      <c r="AY195" s="5">
        <f>'Edit Conditions'!$C$10*9.8*AY186</f>
        <v>0</v>
      </c>
      <c r="AZ195" s="5">
        <f>'Edit Conditions'!$C$10*9.8*AZ186</f>
        <v>0</v>
      </c>
      <c r="BA195" s="5">
        <f>'Edit Conditions'!$C$10*9.8*BA186</f>
        <v>0</v>
      </c>
      <c r="BB195" s="5">
        <f>'Edit Conditions'!$C$10*9.8*BB186</f>
        <v>0</v>
      </c>
      <c r="BC195" s="5">
        <f>'Edit Conditions'!$C$10*9.8*BC186</f>
        <v>0</v>
      </c>
      <c r="BD195" s="5">
        <f>'Edit Conditions'!$C$10*9.8*BD186</f>
        <v>0</v>
      </c>
      <c r="BE195" s="5">
        <f>'Edit Conditions'!$C$10*9.8*BE186</f>
        <v>0</v>
      </c>
      <c r="BF195" s="5">
        <f>'Edit Conditions'!$C$10*9.8*BF186</f>
        <v>0</v>
      </c>
      <c r="BG195" s="5">
        <f>'Edit Conditions'!$C$10*9.8*BG186</f>
        <v>0</v>
      </c>
      <c r="BH195" s="5">
        <f>'Edit Conditions'!$C$10*9.8*BH186</f>
        <v>0</v>
      </c>
      <c r="BI195" s="5">
        <f>'Edit Conditions'!$C$10*9.8*BI186</f>
        <v>0</v>
      </c>
      <c r="BJ195" s="5">
        <f>'Edit Conditions'!$C$10*9.8*BJ186</f>
        <v>0</v>
      </c>
      <c r="BK195" s="5">
        <f>'Edit Conditions'!$C$10*9.8*BK186</f>
        <v>0</v>
      </c>
      <c r="BL195" s="5">
        <f>'Edit Conditions'!$C$10*9.8*BL186</f>
        <v>0</v>
      </c>
      <c r="BM195" s="5">
        <f>'Edit Conditions'!$C$10*9.8*BM186</f>
        <v>0</v>
      </c>
      <c r="BN195" s="5">
        <f>'Edit Conditions'!$C$10*9.8*BN186</f>
        <v>0</v>
      </c>
      <c r="BO195" s="5">
        <f>'Edit Conditions'!$C$10*9.8*BO186</f>
        <v>0</v>
      </c>
    </row>
    <row r="196" spans="2:67" hidden="1">
      <c r="B196" s="101"/>
      <c r="C196" s="5" t="s">
        <v>78</v>
      </c>
      <c r="D196" s="9" t="s">
        <v>247</v>
      </c>
      <c r="E196" s="5">
        <f>(E186*'Edit Conditions'!$C$12*'Edit Conditions'!$C$10/1000*9.8)+('Life Calculation'!E188*('Edit Conditions'!$C$11+E183)/1000*'Edit Conditions'!$C$10*9.8)+'Edit Conditions'!$C$19</f>
        <v>55.42</v>
      </c>
      <c r="F196" s="5">
        <f>(F186*'Edit Conditions'!$C$12*'Edit Conditions'!$C$10/1000*9.8)+('Life Calculation'!F188*('Edit Conditions'!$C$11+F183)/1000*'Edit Conditions'!$C$10*9.8)+'Edit Conditions'!$C$19</f>
        <v>55.42</v>
      </c>
      <c r="G196" s="5">
        <f>(G186*'Edit Conditions'!$C$12*'Edit Conditions'!$C$10/1000*9.8)+('Life Calculation'!G188*('Edit Conditions'!$C$11+G183)/1000*'Edit Conditions'!$C$10*9.8)+'Edit Conditions'!$C$19</f>
        <v>55.42</v>
      </c>
      <c r="H196" s="5">
        <f>(H186*'Edit Conditions'!$C$12*'Edit Conditions'!$C$10/1000*9.8)+('Life Calculation'!H188*('Edit Conditions'!$C$11+H183)/1000*'Edit Conditions'!$C$10*9.8)+'Edit Conditions'!$C$19</f>
        <v>55.42</v>
      </c>
      <c r="I196" s="5">
        <f>(I186*'Edit Conditions'!$C$12*'Edit Conditions'!$C$10/1000*9.8)+('Life Calculation'!I188*('Edit Conditions'!$C$11+I183)/1000*'Edit Conditions'!$C$10*9.8)+'Edit Conditions'!$C$19</f>
        <v>55.42</v>
      </c>
      <c r="J196" s="5">
        <f>(J186*'Edit Conditions'!$C$12*'Edit Conditions'!$C$10/1000*9.8)+('Life Calculation'!J188*('Edit Conditions'!$C$11+J183)/1000*'Edit Conditions'!$C$10*9.8)+'Edit Conditions'!$C$19</f>
        <v>55.42</v>
      </c>
      <c r="K196" s="5">
        <f>(K186*'Edit Conditions'!$C$12*'Edit Conditions'!$C$10/1000*9.8)+('Life Calculation'!K188*('Edit Conditions'!$C$11+K183)/1000*'Edit Conditions'!$C$10*9.8)+'Edit Conditions'!$C$19</f>
        <v>55.42</v>
      </c>
      <c r="L196" s="5">
        <f>(L186*'Edit Conditions'!$C$12*'Edit Conditions'!$C$10/1000*9.8)+('Life Calculation'!L188*('Edit Conditions'!$C$11+L183)/1000*'Edit Conditions'!$C$10*9.8)+'Edit Conditions'!$C$19</f>
        <v>55.42</v>
      </c>
      <c r="M196" s="5">
        <f>(M186*'Edit Conditions'!$C$12*'Edit Conditions'!$C$10/1000*9.8)+('Life Calculation'!M188*('Edit Conditions'!$C$11+M183)/1000*'Edit Conditions'!$C$10*9.8)+'Edit Conditions'!$C$19</f>
        <v>64.240000000000009</v>
      </c>
      <c r="N196" s="5">
        <f>(N186*'Edit Conditions'!$C$12*'Edit Conditions'!$C$10/1000*9.8)+('Life Calculation'!N188*('Edit Conditions'!$C$11+N183)/1000*'Edit Conditions'!$C$10*9.8)+'Edit Conditions'!$C$19</f>
        <v>64.240000000000009</v>
      </c>
      <c r="O196" s="5">
        <f>(O186*'Edit Conditions'!$C$12*'Edit Conditions'!$C$10/1000*9.8)+('Life Calculation'!O188*('Edit Conditions'!$C$11+O183)/1000*'Edit Conditions'!$C$10*9.8)+'Edit Conditions'!$C$19</f>
        <v>64.240000000000009</v>
      </c>
      <c r="P196" s="5">
        <f>(P186*'Edit Conditions'!$C$12*'Edit Conditions'!$C$10/1000*9.8)+('Life Calculation'!P188*('Edit Conditions'!$C$11+P183)/1000*'Edit Conditions'!$C$10*9.8)+'Edit Conditions'!$C$19</f>
        <v>64.240000000000009</v>
      </c>
      <c r="Q196" s="5">
        <f>(Q186*'Edit Conditions'!$C$12*'Edit Conditions'!$C$10/1000*9.8)+('Life Calculation'!Q188*('Edit Conditions'!$C$11+Q183)/1000*'Edit Conditions'!$C$10*9.8)+'Edit Conditions'!$C$19</f>
        <v>64.240000000000009</v>
      </c>
      <c r="R196" s="5">
        <f>(R186*'Edit Conditions'!$C$12*'Edit Conditions'!$C$10/1000*9.8)+('Life Calculation'!R188*('Edit Conditions'!$C$11+R183)/1000*'Edit Conditions'!$C$10*9.8)+'Edit Conditions'!$C$19</f>
        <v>64.240000000000009</v>
      </c>
      <c r="S196" s="5">
        <f>(S186*'Edit Conditions'!$C$12*'Edit Conditions'!$C$10/1000*9.8)+('Life Calculation'!S188*('Edit Conditions'!$C$11+S183)/1000*'Edit Conditions'!$C$10*9.8)+'Edit Conditions'!$C$19</f>
        <v>67.180000000000007</v>
      </c>
      <c r="T196" s="5">
        <f>(T186*'Edit Conditions'!$C$12*'Edit Conditions'!$C$10/1000*9.8)+('Life Calculation'!T188*('Edit Conditions'!$C$11+T183)/1000*'Edit Conditions'!$C$10*9.8)+'Edit Conditions'!$C$19</f>
        <v>67.180000000000007</v>
      </c>
      <c r="U196" s="5">
        <f>(U186*'Edit Conditions'!$C$12*'Edit Conditions'!$C$10/1000*9.8)+('Life Calculation'!U188*('Edit Conditions'!$C$11+U183)/1000*'Edit Conditions'!$C$10*9.8)+'Edit Conditions'!$C$19</f>
        <v>67.180000000000007</v>
      </c>
      <c r="V196" s="5">
        <f>(V186*'Edit Conditions'!$C$12*'Edit Conditions'!$C$10/1000*9.8)+('Life Calculation'!V188*('Edit Conditions'!$C$11+V183)/1000*'Edit Conditions'!$C$10*9.8)+'Edit Conditions'!$C$19</f>
        <v>67.180000000000007</v>
      </c>
      <c r="W196" s="5">
        <f>(W186*'Edit Conditions'!$C$12*'Edit Conditions'!$C$10/1000*9.8)+('Life Calculation'!W188*('Edit Conditions'!$C$11+W183)/1000*'Edit Conditions'!$C$10*9.8)+'Edit Conditions'!$C$19</f>
        <v>67.180000000000007</v>
      </c>
      <c r="X196" s="5">
        <f>(X186*'Edit Conditions'!$C$12*'Edit Conditions'!$C$10/1000*9.8)+('Life Calculation'!X188*('Edit Conditions'!$C$11+X183)/1000*'Edit Conditions'!$C$10*9.8)+'Edit Conditions'!$C$19</f>
        <v>67.180000000000007</v>
      </c>
      <c r="Y196" s="5">
        <f>(Y186*'Edit Conditions'!$C$12*'Edit Conditions'!$C$10/1000*9.8)+('Life Calculation'!Y188*('Edit Conditions'!$C$11+Y183)/1000*'Edit Conditions'!$C$10*9.8)+'Edit Conditions'!$C$19</f>
        <v>70.12</v>
      </c>
      <c r="Z196" s="5">
        <f>(Z186*'Edit Conditions'!$C$12*'Edit Conditions'!$C$10/1000*9.8)+('Life Calculation'!Z188*('Edit Conditions'!$C$11+Z183)/1000*'Edit Conditions'!$C$10*9.8)+'Edit Conditions'!$C$19</f>
        <v>70.12</v>
      </c>
      <c r="AA196" s="5">
        <f>(AA186*'Edit Conditions'!$C$12*'Edit Conditions'!$C$10/1000*9.8)+('Life Calculation'!AA188*('Edit Conditions'!$C$11+AA183)/1000*'Edit Conditions'!$C$10*9.8)+'Edit Conditions'!$C$19</f>
        <v>70.12</v>
      </c>
      <c r="AB196" s="5">
        <f>(AB186*'Edit Conditions'!$C$12*'Edit Conditions'!$C$10/1000*9.8)+('Life Calculation'!AB188*('Edit Conditions'!$C$11+AB183)/1000*'Edit Conditions'!$C$10*9.8)+'Edit Conditions'!$C$19</f>
        <v>70.12</v>
      </c>
      <c r="AC196" s="5">
        <f>(AC186*'Edit Conditions'!$C$12*'Edit Conditions'!$C$10/1000*9.8)+('Life Calculation'!AC188*('Edit Conditions'!$C$11+AC183)/1000*'Edit Conditions'!$C$10*9.8)+'Edit Conditions'!$C$19</f>
        <v>70.12</v>
      </c>
      <c r="AD196" s="5">
        <f>(AD186*'Edit Conditions'!$C$12*'Edit Conditions'!$C$10/1000*9.8)+('Life Calculation'!AD188*('Edit Conditions'!$C$11+AD183)/1000*'Edit Conditions'!$C$10*9.8)+'Edit Conditions'!$C$19</f>
        <v>70.12</v>
      </c>
      <c r="AE196" s="5">
        <f>(AE186*'Edit Conditions'!$C$12*'Edit Conditions'!$C$10/1000*9.8)+('Life Calculation'!AE188*('Edit Conditions'!$C$11+AE183)/1000*'Edit Conditions'!$C$10*9.8)+'Edit Conditions'!$C$19</f>
        <v>72.08</v>
      </c>
      <c r="AF196" s="5">
        <f>(AF186*'Edit Conditions'!$C$12*'Edit Conditions'!$C$10/1000*9.8)+('Life Calculation'!AF188*('Edit Conditions'!$C$11+AF183)/1000*'Edit Conditions'!$C$10*9.8)+'Edit Conditions'!$C$19</f>
        <v>72.08</v>
      </c>
      <c r="AG196" s="5">
        <f>(AG186*'Edit Conditions'!$C$12*'Edit Conditions'!$C$10/1000*9.8)+('Life Calculation'!AG188*('Edit Conditions'!$C$11+AG183)/1000*'Edit Conditions'!$C$10*9.8)+'Edit Conditions'!$C$19</f>
        <v>72.08</v>
      </c>
      <c r="AH196" s="5">
        <f>(AH186*'Edit Conditions'!$C$12*'Edit Conditions'!$C$10/1000*9.8)+('Life Calculation'!AH188*('Edit Conditions'!$C$11+AH183)/1000*'Edit Conditions'!$C$10*9.8)+'Edit Conditions'!$C$19</f>
        <v>72.08</v>
      </c>
      <c r="AI196" s="5">
        <f>(AI186*'Edit Conditions'!$C$12*'Edit Conditions'!$C$10/1000*9.8)+('Life Calculation'!AI188*('Edit Conditions'!$C$11+AI183)/1000*'Edit Conditions'!$C$10*9.8)+'Edit Conditions'!$C$19</f>
        <v>72.08</v>
      </c>
      <c r="AJ196" s="5">
        <f>(AJ186*'Edit Conditions'!$C$12*'Edit Conditions'!$C$10/1000*9.8)+('Life Calculation'!AJ188*('Edit Conditions'!$C$11+AJ183)/1000*'Edit Conditions'!$C$10*9.8)+'Edit Conditions'!$C$19</f>
        <v>58.36</v>
      </c>
      <c r="AK196" s="5">
        <f>(AK186*'Edit Conditions'!$C$12*'Edit Conditions'!$C$10/1000*9.8)+('Life Calculation'!AK188*('Edit Conditions'!$C$11+AK183)/1000*'Edit Conditions'!$C$10*9.8)+'Edit Conditions'!$C$19</f>
        <v>58.36</v>
      </c>
      <c r="AL196" s="5">
        <f>(AL186*'Edit Conditions'!$C$12*'Edit Conditions'!$C$10/1000*9.8)+('Life Calculation'!AL188*('Edit Conditions'!$C$11+AL183)/1000*'Edit Conditions'!$C$10*9.8)+'Edit Conditions'!$C$19</f>
        <v>58.36</v>
      </c>
      <c r="AM196" s="5">
        <f>(AM186*'Edit Conditions'!$C$12*'Edit Conditions'!$C$10/1000*9.8)+('Life Calculation'!AM188*('Edit Conditions'!$C$11+AM183)/1000*'Edit Conditions'!$C$10*9.8)+'Edit Conditions'!$C$19</f>
        <v>58.36</v>
      </c>
      <c r="AN196" s="5">
        <f>(AN186*'Edit Conditions'!$C$12*'Edit Conditions'!$C$10/1000*9.8)+('Life Calculation'!AN188*('Edit Conditions'!$C$11+AN183)/1000*'Edit Conditions'!$C$10*9.8)+'Edit Conditions'!$C$19</f>
        <v>58.36</v>
      </c>
      <c r="AO196" s="5">
        <f>(AO186*'Edit Conditions'!$C$12*'Edit Conditions'!$C$10/1000*9.8)+('Life Calculation'!AO188*('Edit Conditions'!$C$11+AO183)/1000*'Edit Conditions'!$C$10*9.8)+'Edit Conditions'!$C$19</f>
        <v>58.36</v>
      </c>
      <c r="AP196" s="5">
        <f>(AP186*'Edit Conditions'!$C$12*'Edit Conditions'!$C$10/1000*9.8)+('Life Calculation'!AP188*('Edit Conditions'!$C$11+AP183)/1000*'Edit Conditions'!$C$10*9.8)+'Edit Conditions'!$C$19</f>
        <v>58.36</v>
      </c>
      <c r="AQ196" s="5">
        <f>(AQ186*'Edit Conditions'!$C$12*'Edit Conditions'!$C$10/1000*9.8)+('Life Calculation'!AQ188*('Edit Conditions'!$C$11+AQ183)/1000*'Edit Conditions'!$C$10*9.8)+'Edit Conditions'!$C$19</f>
        <v>58.36</v>
      </c>
      <c r="AR196" s="5">
        <f>(AR186*'Edit Conditions'!$C$12*'Edit Conditions'!$C$10/1000*9.8)+('Life Calculation'!AR188*('Edit Conditions'!$C$11+AR183)/1000*'Edit Conditions'!$C$10*9.8)+'Edit Conditions'!$C$19</f>
        <v>58.36</v>
      </c>
      <c r="AS196" s="5">
        <f>(AS186*'Edit Conditions'!$C$12*'Edit Conditions'!$C$10/1000*9.8)+('Life Calculation'!AS188*('Edit Conditions'!$C$11+AS183)/1000*'Edit Conditions'!$C$10*9.8)+'Edit Conditions'!$C$19</f>
        <v>58.36</v>
      </c>
      <c r="AT196" s="5">
        <f>(AT186*'Edit Conditions'!$C$12*'Edit Conditions'!$C$10/1000*9.8)+('Life Calculation'!AT188*('Edit Conditions'!$C$11+AT183)/1000*'Edit Conditions'!$C$10*9.8)+'Edit Conditions'!$C$19</f>
        <v>58.36</v>
      </c>
      <c r="AU196" s="5">
        <f>(AU186*'Edit Conditions'!$C$12*'Edit Conditions'!$C$10/1000*9.8)+('Life Calculation'!AU188*('Edit Conditions'!$C$11+AU183)/1000*'Edit Conditions'!$C$10*9.8)+'Edit Conditions'!$C$19</f>
        <v>58.36</v>
      </c>
      <c r="AV196" s="5">
        <f>(AV186*'Edit Conditions'!$C$12*'Edit Conditions'!$C$10/1000*9.8)+('Life Calculation'!AV188*('Edit Conditions'!$C$11+AV183)/1000*'Edit Conditions'!$C$10*9.8)+'Edit Conditions'!$C$19</f>
        <v>57.38</v>
      </c>
      <c r="AW196" s="5">
        <f>(AW186*'Edit Conditions'!$C$12*'Edit Conditions'!$C$10/1000*9.8)+('Life Calculation'!AW188*('Edit Conditions'!$C$11+AW183)/1000*'Edit Conditions'!$C$10*9.8)+'Edit Conditions'!$C$19</f>
        <v>57.38</v>
      </c>
      <c r="AX196" s="5">
        <f>(AX186*'Edit Conditions'!$C$12*'Edit Conditions'!$C$10/1000*9.8)+('Life Calculation'!AX188*('Edit Conditions'!$C$11+AX183)/1000*'Edit Conditions'!$C$10*9.8)+'Edit Conditions'!$C$19</f>
        <v>57.38</v>
      </c>
      <c r="AY196" s="5">
        <f>(AY186*'Edit Conditions'!$C$12*'Edit Conditions'!$C$10/1000*9.8)+('Life Calculation'!AY188*('Edit Conditions'!$C$11+AY183)/1000*'Edit Conditions'!$C$10*9.8)+'Edit Conditions'!$C$19</f>
        <v>57.38</v>
      </c>
      <c r="AZ196" s="5">
        <f>(AZ186*'Edit Conditions'!$C$12*'Edit Conditions'!$C$10/1000*9.8)+('Life Calculation'!AZ188*('Edit Conditions'!$C$11+AZ183)/1000*'Edit Conditions'!$C$10*9.8)+'Edit Conditions'!$C$19</f>
        <v>57.38</v>
      </c>
      <c r="BA196" s="5">
        <f>(BA186*'Edit Conditions'!$C$12*'Edit Conditions'!$C$10/1000*9.8)+('Life Calculation'!BA188*('Edit Conditions'!$C$11+BA183)/1000*'Edit Conditions'!$C$10*9.8)+'Edit Conditions'!$C$19</f>
        <v>57.38</v>
      </c>
      <c r="BB196" s="5">
        <f>(BB186*'Edit Conditions'!$C$12*'Edit Conditions'!$C$10/1000*9.8)+('Life Calculation'!BB188*('Edit Conditions'!$C$11+BB183)/1000*'Edit Conditions'!$C$10*9.8)+'Edit Conditions'!$C$19</f>
        <v>57.38</v>
      </c>
      <c r="BC196" s="5">
        <f>(BC186*'Edit Conditions'!$C$12*'Edit Conditions'!$C$10/1000*9.8)+('Life Calculation'!BC188*('Edit Conditions'!$C$11+BC183)/1000*'Edit Conditions'!$C$10*9.8)+'Edit Conditions'!$C$19</f>
        <v>57.38</v>
      </c>
      <c r="BD196" s="5">
        <f>(BD186*'Edit Conditions'!$C$12*'Edit Conditions'!$C$10/1000*9.8)+('Life Calculation'!BD188*('Edit Conditions'!$C$11+BD183)/1000*'Edit Conditions'!$C$10*9.8)+'Edit Conditions'!$C$19</f>
        <v>57.38</v>
      </c>
      <c r="BE196" s="5">
        <f>(BE186*'Edit Conditions'!$C$12*'Edit Conditions'!$C$10/1000*9.8)+('Life Calculation'!BE188*('Edit Conditions'!$C$11+BE183)/1000*'Edit Conditions'!$C$10*9.8)+'Edit Conditions'!$C$19</f>
        <v>57.38</v>
      </c>
      <c r="BF196" s="5">
        <f>(BF186*'Edit Conditions'!$C$12*'Edit Conditions'!$C$10/1000*9.8)+('Life Calculation'!BF188*('Edit Conditions'!$C$11+BF183)/1000*'Edit Conditions'!$C$10*9.8)+'Edit Conditions'!$C$19</f>
        <v>57.38</v>
      </c>
      <c r="BG196" s="5">
        <f>(BG186*'Edit Conditions'!$C$12*'Edit Conditions'!$C$10/1000*9.8)+('Life Calculation'!BG188*('Edit Conditions'!$C$11+BG183)/1000*'Edit Conditions'!$C$10*9.8)+'Edit Conditions'!$C$19</f>
        <v>57.38</v>
      </c>
      <c r="BH196" s="5">
        <f>(BH186*'Edit Conditions'!$C$12*'Edit Conditions'!$C$10/1000*9.8)+('Life Calculation'!BH188*('Edit Conditions'!$C$11+BH183)/1000*'Edit Conditions'!$C$10*9.8)+'Edit Conditions'!$C$19</f>
        <v>59.34</v>
      </c>
      <c r="BI196" s="5">
        <f>(BI186*'Edit Conditions'!$C$12*'Edit Conditions'!$C$10/1000*9.8)+('Life Calculation'!BI188*('Edit Conditions'!$C$11+BI183)/1000*'Edit Conditions'!$C$10*9.8)+'Edit Conditions'!$C$19</f>
        <v>59.34</v>
      </c>
      <c r="BJ196" s="5">
        <f>(BJ186*'Edit Conditions'!$C$12*'Edit Conditions'!$C$10/1000*9.8)+('Life Calculation'!BJ188*('Edit Conditions'!$C$11+BJ183)/1000*'Edit Conditions'!$C$10*9.8)+'Edit Conditions'!$C$19</f>
        <v>59.34</v>
      </c>
      <c r="BK196" s="5">
        <f>(BK186*'Edit Conditions'!$C$12*'Edit Conditions'!$C$10/1000*9.8)+('Life Calculation'!BK188*('Edit Conditions'!$C$11+BK183)/1000*'Edit Conditions'!$C$10*9.8)+'Edit Conditions'!$C$19</f>
        <v>59.34</v>
      </c>
      <c r="BL196" s="5">
        <f>(BL186*'Edit Conditions'!$C$12*'Edit Conditions'!$C$10/1000*9.8)+('Life Calculation'!BL188*('Edit Conditions'!$C$11+BL183)/1000*'Edit Conditions'!$C$10*9.8)+'Edit Conditions'!$C$19</f>
        <v>59.34</v>
      </c>
      <c r="BM196" s="5">
        <f>(BM186*'Edit Conditions'!$C$12*'Edit Conditions'!$C$10/1000*9.8)+('Life Calculation'!BM188*('Edit Conditions'!$C$11+BM183)/1000*'Edit Conditions'!$C$10*9.8)+'Edit Conditions'!$C$19</f>
        <v>59.34</v>
      </c>
      <c r="BN196" s="5">
        <f>(BN186*'Edit Conditions'!$C$12*'Edit Conditions'!$C$10/1000*9.8)+('Life Calculation'!BN188*('Edit Conditions'!$C$11+BN183)/1000*'Edit Conditions'!$C$10*9.8)+'Edit Conditions'!$C$19</f>
        <v>59.34</v>
      </c>
      <c r="BO196" s="5">
        <f>(BO186*'Edit Conditions'!$C$12*'Edit Conditions'!$C$10/1000*9.8)+('Life Calculation'!BO188*('Edit Conditions'!$C$11+BO183)/1000*'Edit Conditions'!$C$10*9.8)+'Edit Conditions'!$C$19</f>
        <v>59.34</v>
      </c>
    </row>
    <row r="197" spans="2:67" hidden="1">
      <c r="B197" s="101"/>
      <c r="C197" s="5" t="s">
        <v>76</v>
      </c>
      <c r="D197" s="9" t="s">
        <v>248</v>
      </c>
      <c r="E197" s="5">
        <f>'Edit Conditions'!$C$17*'Edit Conditions'!$C$18/1000+'Life Calculation'!E187*'Edit Conditions'!$C$10*('Edit Conditions'!$C$11+'Life Calculation'!E183)/1000*9.8</f>
        <v>1.575</v>
      </c>
      <c r="F197" s="5">
        <f>'Edit Conditions'!$C$17*'Edit Conditions'!$C$18/1000+'Life Calculation'!F187*'Edit Conditions'!$C$10*('Edit Conditions'!$C$11+'Life Calculation'!F183)/1000*9.8</f>
        <v>1.575</v>
      </c>
      <c r="G197" s="5">
        <f>'Edit Conditions'!$C$17*'Edit Conditions'!$C$18/1000+'Life Calculation'!G187*'Edit Conditions'!$C$10*('Edit Conditions'!$C$11+'Life Calculation'!G183)/1000*9.8</f>
        <v>1.575</v>
      </c>
      <c r="H197" s="5">
        <f>'Edit Conditions'!$C$17*'Edit Conditions'!$C$18/1000+'Life Calculation'!H187*'Edit Conditions'!$C$10*('Edit Conditions'!$C$11+'Life Calculation'!H183)/1000*9.8</f>
        <v>1.575</v>
      </c>
      <c r="I197" s="5">
        <f>'Edit Conditions'!$C$17*'Edit Conditions'!$C$18/1000+'Life Calculation'!I187*'Edit Conditions'!$C$10*('Edit Conditions'!$C$11+'Life Calculation'!I183)/1000*9.8</f>
        <v>1.575</v>
      </c>
      <c r="J197" s="5">
        <f>'Edit Conditions'!$C$17*'Edit Conditions'!$C$18/1000+'Life Calculation'!J187*'Edit Conditions'!$C$10*('Edit Conditions'!$C$11+'Life Calculation'!J183)/1000*9.8</f>
        <v>1.575</v>
      </c>
      <c r="K197" s="5">
        <f>'Edit Conditions'!$C$17*'Edit Conditions'!$C$18/1000+'Life Calculation'!K187*'Edit Conditions'!$C$10*('Edit Conditions'!$C$11+'Life Calculation'!K183)/1000*9.8</f>
        <v>1.575</v>
      </c>
      <c r="L197" s="5">
        <f>'Edit Conditions'!$C$17*'Edit Conditions'!$C$18/1000+'Life Calculation'!L187*'Edit Conditions'!$C$10*('Edit Conditions'!$C$11+'Life Calculation'!L183)/1000*9.8</f>
        <v>1.575</v>
      </c>
      <c r="M197" s="5">
        <f>'Edit Conditions'!$C$17*'Edit Conditions'!$C$18/1000+'Life Calculation'!M187*'Edit Conditions'!$C$10*('Edit Conditions'!$C$11+'Life Calculation'!M183)/1000*9.8</f>
        <v>1.575</v>
      </c>
      <c r="N197" s="5">
        <f>'Edit Conditions'!$C$17*'Edit Conditions'!$C$18/1000+'Life Calculation'!N187*'Edit Conditions'!$C$10*('Edit Conditions'!$C$11+'Life Calculation'!N183)/1000*9.8</f>
        <v>1.575</v>
      </c>
      <c r="O197" s="5">
        <f>'Edit Conditions'!$C$17*'Edit Conditions'!$C$18/1000+'Life Calculation'!O187*'Edit Conditions'!$C$10*('Edit Conditions'!$C$11+'Life Calculation'!O183)/1000*9.8</f>
        <v>1.575</v>
      </c>
      <c r="P197" s="5">
        <f>'Edit Conditions'!$C$17*'Edit Conditions'!$C$18/1000+'Life Calculation'!P187*'Edit Conditions'!$C$10*('Edit Conditions'!$C$11+'Life Calculation'!P183)/1000*9.8</f>
        <v>1.575</v>
      </c>
      <c r="Q197" s="5">
        <f>'Edit Conditions'!$C$17*'Edit Conditions'!$C$18/1000+'Life Calculation'!Q187*'Edit Conditions'!$C$10*('Edit Conditions'!$C$11+'Life Calculation'!Q183)/1000*9.8</f>
        <v>1.575</v>
      </c>
      <c r="R197" s="5">
        <f>'Edit Conditions'!$C$17*'Edit Conditions'!$C$18/1000+'Life Calculation'!R187*'Edit Conditions'!$C$10*('Edit Conditions'!$C$11+'Life Calculation'!R183)/1000*9.8</f>
        <v>1.575</v>
      </c>
      <c r="S197" s="5">
        <f>'Edit Conditions'!$C$17*'Edit Conditions'!$C$18/1000+'Life Calculation'!S187*'Edit Conditions'!$C$10*('Edit Conditions'!$C$11+'Life Calculation'!S183)/1000*9.8</f>
        <v>1.575</v>
      </c>
      <c r="T197" s="5">
        <f>'Edit Conditions'!$C$17*'Edit Conditions'!$C$18/1000+'Life Calculation'!T187*'Edit Conditions'!$C$10*('Edit Conditions'!$C$11+'Life Calculation'!T183)/1000*9.8</f>
        <v>1.575</v>
      </c>
      <c r="U197" s="5">
        <f>'Edit Conditions'!$C$17*'Edit Conditions'!$C$18/1000+'Life Calculation'!U187*'Edit Conditions'!$C$10*('Edit Conditions'!$C$11+'Life Calculation'!U183)/1000*9.8</f>
        <v>1.575</v>
      </c>
      <c r="V197" s="5">
        <f>'Edit Conditions'!$C$17*'Edit Conditions'!$C$18/1000+'Life Calculation'!V187*'Edit Conditions'!$C$10*('Edit Conditions'!$C$11+'Life Calculation'!V183)/1000*9.8</f>
        <v>1.575</v>
      </c>
      <c r="W197" s="5">
        <f>'Edit Conditions'!$C$17*'Edit Conditions'!$C$18/1000+'Life Calculation'!W187*'Edit Conditions'!$C$10*('Edit Conditions'!$C$11+'Life Calculation'!W183)/1000*9.8</f>
        <v>1.575</v>
      </c>
      <c r="X197" s="5">
        <f>'Edit Conditions'!$C$17*'Edit Conditions'!$C$18/1000+'Life Calculation'!X187*'Edit Conditions'!$C$10*('Edit Conditions'!$C$11+'Life Calculation'!X183)/1000*9.8</f>
        <v>1.575</v>
      </c>
      <c r="Y197" s="5">
        <f>'Edit Conditions'!$C$17*'Edit Conditions'!$C$18/1000+'Life Calculation'!Y187*'Edit Conditions'!$C$10*('Edit Conditions'!$C$11+'Life Calculation'!Y183)/1000*9.8</f>
        <v>1.575</v>
      </c>
      <c r="Z197" s="5">
        <f>'Edit Conditions'!$C$17*'Edit Conditions'!$C$18/1000+'Life Calculation'!Z187*'Edit Conditions'!$C$10*('Edit Conditions'!$C$11+'Life Calculation'!Z183)/1000*9.8</f>
        <v>1.575</v>
      </c>
      <c r="AA197" s="5">
        <f>'Edit Conditions'!$C$17*'Edit Conditions'!$C$18/1000+'Life Calculation'!AA187*'Edit Conditions'!$C$10*('Edit Conditions'!$C$11+'Life Calculation'!AA183)/1000*9.8</f>
        <v>1.575</v>
      </c>
      <c r="AB197" s="5">
        <f>'Edit Conditions'!$C$17*'Edit Conditions'!$C$18/1000+'Life Calculation'!AB187*'Edit Conditions'!$C$10*('Edit Conditions'!$C$11+'Life Calculation'!AB183)/1000*9.8</f>
        <v>1.575</v>
      </c>
      <c r="AC197" s="5">
        <f>'Edit Conditions'!$C$17*'Edit Conditions'!$C$18/1000+'Life Calculation'!AC187*'Edit Conditions'!$C$10*('Edit Conditions'!$C$11+'Life Calculation'!AC183)/1000*9.8</f>
        <v>1.575</v>
      </c>
      <c r="AD197" s="5">
        <f>'Edit Conditions'!$C$17*'Edit Conditions'!$C$18/1000+'Life Calculation'!AD187*'Edit Conditions'!$C$10*('Edit Conditions'!$C$11+'Life Calculation'!AD183)/1000*9.8</f>
        <v>1.575</v>
      </c>
      <c r="AE197" s="5">
        <f>'Edit Conditions'!$C$17*'Edit Conditions'!$C$18/1000+'Life Calculation'!AE187*'Edit Conditions'!$C$10*('Edit Conditions'!$C$11+'Life Calculation'!AE183)/1000*9.8</f>
        <v>1.575</v>
      </c>
      <c r="AF197" s="5">
        <f>'Edit Conditions'!$C$17*'Edit Conditions'!$C$18/1000+'Life Calculation'!AF187*'Edit Conditions'!$C$10*('Edit Conditions'!$C$11+'Life Calculation'!AF183)/1000*9.8</f>
        <v>1.575</v>
      </c>
      <c r="AG197" s="5">
        <f>'Edit Conditions'!$C$17*'Edit Conditions'!$C$18/1000+'Life Calculation'!AG187*'Edit Conditions'!$C$10*('Edit Conditions'!$C$11+'Life Calculation'!AG183)/1000*9.8</f>
        <v>1.575</v>
      </c>
      <c r="AH197" s="5">
        <f>'Edit Conditions'!$C$17*'Edit Conditions'!$C$18/1000+'Life Calculation'!AH187*'Edit Conditions'!$C$10*('Edit Conditions'!$C$11+'Life Calculation'!AH183)/1000*9.8</f>
        <v>1.575</v>
      </c>
      <c r="AI197" s="5">
        <f>'Edit Conditions'!$C$17*'Edit Conditions'!$C$18/1000+'Life Calculation'!AI187*'Edit Conditions'!$C$10*('Edit Conditions'!$C$11+'Life Calculation'!AI183)/1000*9.8</f>
        <v>1.575</v>
      </c>
      <c r="AJ197" s="5">
        <f>'Edit Conditions'!$C$17*'Edit Conditions'!$C$18/1000+'Life Calculation'!AJ187*'Edit Conditions'!$C$10*('Edit Conditions'!$C$11+'Life Calculation'!AJ183)/1000*9.8</f>
        <v>1.575</v>
      </c>
      <c r="AK197" s="5">
        <f>'Edit Conditions'!$C$17*'Edit Conditions'!$C$18/1000+'Life Calculation'!AK187*'Edit Conditions'!$C$10*('Edit Conditions'!$C$11+'Life Calculation'!AK183)/1000*9.8</f>
        <v>1.575</v>
      </c>
      <c r="AL197" s="5">
        <f>'Edit Conditions'!$C$17*'Edit Conditions'!$C$18/1000+'Life Calculation'!AL187*'Edit Conditions'!$C$10*('Edit Conditions'!$C$11+'Life Calculation'!AL183)/1000*9.8</f>
        <v>1.575</v>
      </c>
      <c r="AM197" s="5">
        <f>'Edit Conditions'!$C$17*'Edit Conditions'!$C$18/1000+'Life Calculation'!AM187*'Edit Conditions'!$C$10*('Edit Conditions'!$C$11+'Life Calculation'!AM183)/1000*9.8</f>
        <v>1.575</v>
      </c>
      <c r="AN197" s="5">
        <f>'Edit Conditions'!$C$17*'Edit Conditions'!$C$18/1000+'Life Calculation'!AN187*'Edit Conditions'!$C$10*('Edit Conditions'!$C$11+'Life Calculation'!AN183)/1000*9.8</f>
        <v>1.575</v>
      </c>
      <c r="AO197" s="5">
        <f>'Edit Conditions'!$C$17*'Edit Conditions'!$C$18/1000+'Life Calculation'!AO187*'Edit Conditions'!$C$10*('Edit Conditions'!$C$11+'Life Calculation'!AO183)/1000*9.8</f>
        <v>1.575</v>
      </c>
      <c r="AP197" s="5">
        <f>'Edit Conditions'!$C$17*'Edit Conditions'!$C$18/1000+'Life Calculation'!AP187*'Edit Conditions'!$C$10*('Edit Conditions'!$C$11+'Life Calculation'!AP183)/1000*9.8</f>
        <v>1.575</v>
      </c>
      <c r="AQ197" s="5">
        <f>'Edit Conditions'!$C$17*'Edit Conditions'!$C$18/1000+'Life Calculation'!AQ187*'Edit Conditions'!$C$10*('Edit Conditions'!$C$11+'Life Calculation'!AQ183)/1000*9.8</f>
        <v>1.575</v>
      </c>
      <c r="AR197" s="5">
        <f>'Edit Conditions'!$C$17*'Edit Conditions'!$C$18/1000+'Life Calculation'!AR187*'Edit Conditions'!$C$10*('Edit Conditions'!$C$11+'Life Calculation'!AR183)/1000*9.8</f>
        <v>1.575</v>
      </c>
      <c r="AS197" s="5">
        <f>'Edit Conditions'!$C$17*'Edit Conditions'!$C$18/1000+'Life Calculation'!AS187*'Edit Conditions'!$C$10*('Edit Conditions'!$C$11+'Life Calculation'!AS183)/1000*9.8</f>
        <v>1.575</v>
      </c>
      <c r="AT197" s="5">
        <f>'Edit Conditions'!$C$17*'Edit Conditions'!$C$18/1000+'Life Calculation'!AT187*'Edit Conditions'!$C$10*('Edit Conditions'!$C$11+'Life Calculation'!AT183)/1000*9.8</f>
        <v>1.575</v>
      </c>
      <c r="AU197" s="5">
        <f>'Edit Conditions'!$C$17*'Edit Conditions'!$C$18/1000+'Life Calculation'!AU187*'Edit Conditions'!$C$10*('Edit Conditions'!$C$11+'Life Calculation'!AU183)/1000*9.8</f>
        <v>1.575</v>
      </c>
      <c r="AV197" s="5">
        <f>'Edit Conditions'!$C$17*'Edit Conditions'!$C$18/1000+'Life Calculation'!AV187*'Edit Conditions'!$C$10*('Edit Conditions'!$C$11+'Life Calculation'!AV183)/1000*9.8</f>
        <v>1.575</v>
      </c>
      <c r="AW197" s="5">
        <f>'Edit Conditions'!$C$17*'Edit Conditions'!$C$18/1000+'Life Calculation'!AW187*'Edit Conditions'!$C$10*('Edit Conditions'!$C$11+'Life Calculation'!AW183)/1000*9.8</f>
        <v>1.575</v>
      </c>
      <c r="AX197" s="5">
        <f>'Edit Conditions'!$C$17*'Edit Conditions'!$C$18/1000+'Life Calculation'!AX187*'Edit Conditions'!$C$10*('Edit Conditions'!$C$11+'Life Calculation'!AX183)/1000*9.8</f>
        <v>1.575</v>
      </c>
      <c r="AY197" s="5">
        <f>'Edit Conditions'!$C$17*'Edit Conditions'!$C$18/1000+'Life Calculation'!AY187*'Edit Conditions'!$C$10*('Edit Conditions'!$C$11+'Life Calculation'!AY183)/1000*9.8</f>
        <v>1.575</v>
      </c>
      <c r="AZ197" s="5">
        <f>'Edit Conditions'!$C$17*'Edit Conditions'!$C$18/1000+'Life Calculation'!AZ187*'Edit Conditions'!$C$10*('Edit Conditions'!$C$11+'Life Calculation'!AZ183)/1000*9.8</f>
        <v>1.575</v>
      </c>
      <c r="BA197" s="5">
        <f>'Edit Conditions'!$C$17*'Edit Conditions'!$C$18/1000+'Life Calculation'!BA187*'Edit Conditions'!$C$10*('Edit Conditions'!$C$11+'Life Calculation'!BA183)/1000*9.8</f>
        <v>1.575</v>
      </c>
      <c r="BB197" s="5">
        <f>'Edit Conditions'!$C$17*'Edit Conditions'!$C$18/1000+'Life Calculation'!BB187*'Edit Conditions'!$C$10*('Edit Conditions'!$C$11+'Life Calculation'!BB183)/1000*9.8</f>
        <v>1.575</v>
      </c>
      <c r="BC197" s="5">
        <f>'Edit Conditions'!$C$17*'Edit Conditions'!$C$18/1000+'Life Calculation'!BC187*'Edit Conditions'!$C$10*('Edit Conditions'!$C$11+'Life Calculation'!BC183)/1000*9.8</f>
        <v>1.575</v>
      </c>
      <c r="BD197" s="5">
        <f>'Edit Conditions'!$C$17*'Edit Conditions'!$C$18/1000+'Life Calculation'!BD187*'Edit Conditions'!$C$10*('Edit Conditions'!$C$11+'Life Calculation'!BD183)/1000*9.8</f>
        <v>1.575</v>
      </c>
      <c r="BE197" s="5">
        <f>'Edit Conditions'!$C$17*'Edit Conditions'!$C$18/1000+'Life Calculation'!BE187*'Edit Conditions'!$C$10*('Edit Conditions'!$C$11+'Life Calculation'!BE183)/1000*9.8</f>
        <v>1.575</v>
      </c>
      <c r="BF197" s="5">
        <f>'Edit Conditions'!$C$17*'Edit Conditions'!$C$18/1000+'Life Calculation'!BF187*'Edit Conditions'!$C$10*('Edit Conditions'!$C$11+'Life Calculation'!BF183)/1000*9.8</f>
        <v>1.575</v>
      </c>
      <c r="BG197" s="5">
        <f>'Edit Conditions'!$C$17*'Edit Conditions'!$C$18/1000+'Life Calculation'!BG187*'Edit Conditions'!$C$10*('Edit Conditions'!$C$11+'Life Calculation'!BG183)/1000*9.8</f>
        <v>1.575</v>
      </c>
      <c r="BH197" s="5">
        <f>'Edit Conditions'!$C$17*'Edit Conditions'!$C$18/1000+'Life Calculation'!BH187*'Edit Conditions'!$C$10*('Edit Conditions'!$C$11+'Life Calculation'!BH183)/1000*9.8</f>
        <v>1.575</v>
      </c>
      <c r="BI197" s="5">
        <f>'Edit Conditions'!$C$17*'Edit Conditions'!$C$18/1000+'Life Calculation'!BI187*'Edit Conditions'!$C$10*('Edit Conditions'!$C$11+'Life Calculation'!BI183)/1000*9.8</f>
        <v>1.575</v>
      </c>
      <c r="BJ197" s="5">
        <f>'Edit Conditions'!$C$17*'Edit Conditions'!$C$18/1000+'Life Calculation'!BJ187*'Edit Conditions'!$C$10*('Edit Conditions'!$C$11+'Life Calculation'!BJ183)/1000*9.8</f>
        <v>1.575</v>
      </c>
      <c r="BK197" s="5">
        <f>'Edit Conditions'!$C$17*'Edit Conditions'!$C$18/1000+'Life Calculation'!BK187*'Edit Conditions'!$C$10*('Edit Conditions'!$C$11+'Life Calculation'!BK183)/1000*9.8</f>
        <v>1.575</v>
      </c>
      <c r="BL197" s="5">
        <f>'Edit Conditions'!$C$17*'Edit Conditions'!$C$18/1000+'Life Calculation'!BL187*'Edit Conditions'!$C$10*('Edit Conditions'!$C$11+'Life Calculation'!BL183)/1000*9.8</f>
        <v>1.575</v>
      </c>
      <c r="BM197" s="5">
        <f>'Edit Conditions'!$C$17*'Edit Conditions'!$C$18/1000+'Life Calculation'!BM187*'Edit Conditions'!$C$10*('Edit Conditions'!$C$11+'Life Calculation'!BM183)/1000*9.8</f>
        <v>1.575</v>
      </c>
      <c r="BN197" s="5">
        <f>'Edit Conditions'!$C$17*'Edit Conditions'!$C$18/1000+'Life Calculation'!BN187*'Edit Conditions'!$C$10*('Edit Conditions'!$C$11+'Life Calculation'!BN183)/1000*9.8</f>
        <v>1.575</v>
      </c>
      <c r="BO197" s="5">
        <f>'Edit Conditions'!$C$17*'Edit Conditions'!$C$18/1000+'Life Calculation'!BO187*'Edit Conditions'!$C$10*('Edit Conditions'!$C$11+'Life Calculation'!BO183)/1000*9.8</f>
        <v>1.575</v>
      </c>
    </row>
    <row r="198" spans="2:67" hidden="1">
      <c r="B198" s="101"/>
      <c r="C198" s="5" t="s">
        <v>77</v>
      </c>
      <c r="D198" s="9" t="s">
        <v>249</v>
      </c>
      <c r="E198" s="5">
        <f>E187*'Edit Conditions'!$C$10*'Edit Conditions'!$C$12/1000*9.8+'Edit Conditions'!$C$20</f>
        <v>16</v>
      </c>
      <c r="F198" s="5">
        <f>F187*'Edit Conditions'!$C$10*'Edit Conditions'!$C$12/1000*9.8+'Edit Conditions'!$C$20</f>
        <v>16</v>
      </c>
      <c r="G198" s="5">
        <f>G187*'Edit Conditions'!$C$10*'Edit Conditions'!$C$12/1000*9.8+'Edit Conditions'!$C$20</f>
        <v>16</v>
      </c>
      <c r="H198" s="5">
        <f>H187*'Edit Conditions'!$C$10*'Edit Conditions'!$C$12/1000*9.8+'Edit Conditions'!$C$20</f>
        <v>16</v>
      </c>
      <c r="I198" s="5">
        <f>I187*'Edit Conditions'!$C$10*'Edit Conditions'!$C$12/1000*9.8+'Edit Conditions'!$C$20</f>
        <v>16</v>
      </c>
      <c r="J198" s="5">
        <f>J187*'Edit Conditions'!$C$10*'Edit Conditions'!$C$12/1000*9.8+'Edit Conditions'!$C$20</f>
        <v>16</v>
      </c>
      <c r="K198" s="5">
        <f>K187*'Edit Conditions'!$C$10*'Edit Conditions'!$C$12/1000*9.8+'Edit Conditions'!$C$20</f>
        <v>16</v>
      </c>
      <c r="L198" s="5">
        <f>L187*'Edit Conditions'!$C$10*'Edit Conditions'!$C$12/1000*9.8+'Edit Conditions'!$C$20</f>
        <v>16</v>
      </c>
      <c r="M198" s="5">
        <f>M187*'Edit Conditions'!$C$10*'Edit Conditions'!$C$12/1000*9.8+'Edit Conditions'!$C$20</f>
        <v>16</v>
      </c>
      <c r="N198" s="5">
        <f>N187*'Edit Conditions'!$C$10*'Edit Conditions'!$C$12/1000*9.8+'Edit Conditions'!$C$20</f>
        <v>16</v>
      </c>
      <c r="O198" s="5">
        <f>O187*'Edit Conditions'!$C$10*'Edit Conditions'!$C$12/1000*9.8+'Edit Conditions'!$C$20</f>
        <v>16</v>
      </c>
      <c r="P198" s="5">
        <f>P187*'Edit Conditions'!$C$10*'Edit Conditions'!$C$12/1000*9.8+'Edit Conditions'!$C$20</f>
        <v>16</v>
      </c>
      <c r="Q198" s="5">
        <f>Q187*'Edit Conditions'!$C$10*'Edit Conditions'!$C$12/1000*9.8+'Edit Conditions'!$C$20</f>
        <v>16</v>
      </c>
      <c r="R198" s="5">
        <f>R187*'Edit Conditions'!$C$10*'Edit Conditions'!$C$12/1000*9.8+'Edit Conditions'!$C$20</f>
        <v>16</v>
      </c>
      <c r="S198" s="5">
        <f>S187*'Edit Conditions'!$C$10*'Edit Conditions'!$C$12/1000*9.8+'Edit Conditions'!$C$20</f>
        <v>16</v>
      </c>
      <c r="T198" s="5">
        <f>T187*'Edit Conditions'!$C$10*'Edit Conditions'!$C$12/1000*9.8+'Edit Conditions'!$C$20</f>
        <v>16</v>
      </c>
      <c r="U198" s="5">
        <f>U187*'Edit Conditions'!$C$10*'Edit Conditions'!$C$12/1000*9.8+'Edit Conditions'!$C$20</f>
        <v>16</v>
      </c>
      <c r="V198" s="5">
        <f>V187*'Edit Conditions'!$C$10*'Edit Conditions'!$C$12/1000*9.8+'Edit Conditions'!$C$20</f>
        <v>16</v>
      </c>
      <c r="W198" s="5">
        <f>W187*'Edit Conditions'!$C$10*'Edit Conditions'!$C$12/1000*9.8+'Edit Conditions'!$C$20</f>
        <v>16</v>
      </c>
      <c r="X198" s="5">
        <f>X187*'Edit Conditions'!$C$10*'Edit Conditions'!$C$12/1000*9.8+'Edit Conditions'!$C$20</f>
        <v>16</v>
      </c>
      <c r="Y198" s="5">
        <f>Y187*'Edit Conditions'!$C$10*'Edit Conditions'!$C$12/1000*9.8+'Edit Conditions'!$C$20</f>
        <v>16</v>
      </c>
      <c r="Z198" s="5">
        <f>Z187*'Edit Conditions'!$C$10*'Edit Conditions'!$C$12/1000*9.8+'Edit Conditions'!$C$20</f>
        <v>16</v>
      </c>
      <c r="AA198" s="5">
        <f>AA187*'Edit Conditions'!$C$10*'Edit Conditions'!$C$12/1000*9.8+'Edit Conditions'!$C$20</f>
        <v>16</v>
      </c>
      <c r="AB198" s="5">
        <f>AB187*'Edit Conditions'!$C$10*'Edit Conditions'!$C$12/1000*9.8+'Edit Conditions'!$C$20</f>
        <v>16</v>
      </c>
      <c r="AC198" s="5">
        <f>AC187*'Edit Conditions'!$C$10*'Edit Conditions'!$C$12/1000*9.8+'Edit Conditions'!$C$20</f>
        <v>16</v>
      </c>
      <c r="AD198" s="5">
        <f>AD187*'Edit Conditions'!$C$10*'Edit Conditions'!$C$12/1000*9.8+'Edit Conditions'!$C$20</f>
        <v>16</v>
      </c>
      <c r="AE198" s="5">
        <f>AE187*'Edit Conditions'!$C$10*'Edit Conditions'!$C$12/1000*9.8+'Edit Conditions'!$C$20</f>
        <v>16</v>
      </c>
      <c r="AF198" s="5">
        <f>AF187*'Edit Conditions'!$C$10*'Edit Conditions'!$C$12/1000*9.8+'Edit Conditions'!$C$20</f>
        <v>16</v>
      </c>
      <c r="AG198" s="5">
        <f>AG187*'Edit Conditions'!$C$10*'Edit Conditions'!$C$12/1000*9.8+'Edit Conditions'!$C$20</f>
        <v>16</v>
      </c>
      <c r="AH198" s="5">
        <f>AH187*'Edit Conditions'!$C$10*'Edit Conditions'!$C$12/1000*9.8+'Edit Conditions'!$C$20</f>
        <v>16</v>
      </c>
      <c r="AI198" s="5">
        <f>AI187*'Edit Conditions'!$C$10*'Edit Conditions'!$C$12/1000*9.8+'Edit Conditions'!$C$20</f>
        <v>16</v>
      </c>
      <c r="AJ198" s="5">
        <f>AJ187*'Edit Conditions'!$C$10*'Edit Conditions'!$C$12/1000*9.8+'Edit Conditions'!$C$20</f>
        <v>16</v>
      </c>
      <c r="AK198" s="5">
        <f>AK187*'Edit Conditions'!$C$10*'Edit Conditions'!$C$12/1000*9.8+'Edit Conditions'!$C$20</f>
        <v>16</v>
      </c>
      <c r="AL198" s="5">
        <f>AL187*'Edit Conditions'!$C$10*'Edit Conditions'!$C$12/1000*9.8+'Edit Conditions'!$C$20</f>
        <v>16</v>
      </c>
      <c r="AM198" s="5">
        <f>AM187*'Edit Conditions'!$C$10*'Edit Conditions'!$C$12/1000*9.8+'Edit Conditions'!$C$20</f>
        <v>16</v>
      </c>
      <c r="AN198" s="5">
        <f>AN187*'Edit Conditions'!$C$10*'Edit Conditions'!$C$12/1000*9.8+'Edit Conditions'!$C$20</f>
        <v>16</v>
      </c>
      <c r="AO198" s="5">
        <f>AO187*'Edit Conditions'!$C$10*'Edit Conditions'!$C$12/1000*9.8+'Edit Conditions'!$C$20</f>
        <v>16</v>
      </c>
      <c r="AP198" s="5">
        <f>AP187*'Edit Conditions'!$C$10*'Edit Conditions'!$C$12/1000*9.8+'Edit Conditions'!$C$20</f>
        <v>16</v>
      </c>
      <c r="AQ198" s="5">
        <f>AQ187*'Edit Conditions'!$C$10*'Edit Conditions'!$C$12/1000*9.8+'Edit Conditions'!$C$20</f>
        <v>16</v>
      </c>
      <c r="AR198" s="5">
        <f>AR187*'Edit Conditions'!$C$10*'Edit Conditions'!$C$12/1000*9.8+'Edit Conditions'!$C$20</f>
        <v>16</v>
      </c>
      <c r="AS198" s="5">
        <f>AS187*'Edit Conditions'!$C$10*'Edit Conditions'!$C$12/1000*9.8+'Edit Conditions'!$C$20</f>
        <v>16</v>
      </c>
      <c r="AT198" s="5">
        <f>AT187*'Edit Conditions'!$C$10*'Edit Conditions'!$C$12/1000*9.8+'Edit Conditions'!$C$20</f>
        <v>16</v>
      </c>
      <c r="AU198" s="5">
        <f>AU187*'Edit Conditions'!$C$10*'Edit Conditions'!$C$12/1000*9.8+'Edit Conditions'!$C$20</f>
        <v>16</v>
      </c>
      <c r="AV198" s="5">
        <f>AV187*'Edit Conditions'!$C$10*'Edit Conditions'!$C$12/1000*9.8+'Edit Conditions'!$C$20</f>
        <v>16</v>
      </c>
      <c r="AW198" s="5">
        <f>AW187*'Edit Conditions'!$C$10*'Edit Conditions'!$C$12/1000*9.8+'Edit Conditions'!$C$20</f>
        <v>16</v>
      </c>
      <c r="AX198" s="5">
        <f>AX187*'Edit Conditions'!$C$10*'Edit Conditions'!$C$12/1000*9.8+'Edit Conditions'!$C$20</f>
        <v>16</v>
      </c>
      <c r="AY198" s="5">
        <f>AY187*'Edit Conditions'!$C$10*'Edit Conditions'!$C$12/1000*9.8+'Edit Conditions'!$C$20</f>
        <v>16</v>
      </c>
      <c r="AZ198" s="5">
        <f>AZ187*'Edit Conditions'!$C$10*'Edit Conditions'!$C$12/1000*9.8+'Edit Conditions'!$C$20</f>
        <v>16</v>
      </c>
      <c r="BA198" s="5">
        <f>BA187*'Edit Conditions'!$C$10*'Edit Conditions'!$C$12/1000*9.8+'Edit Conditions'!$C$20</f>
        <v>16</v>
      </c>
      <c r="BB198" s="5">
        <f>BB187*'Edit Conditions'!$C$10*'Edit Conditions'!$C$12/1000*9.8+'Edit Conditions'!$C$20</f>
        <v>16</v>
      </c>
      <c r="BC198" s="5">
        <f>BC187*'Edit Conditions'!$C$10*'Edit Conditions'!$C$12/1000*9.8+'Edit Conditions'!$C$20</f>
        <v>16</v>
      </c>
      <c r="BD198" s="5">
        <f>BD187*'Edit Conditions'!$C$10*'Edit Conditions'!$C$12/1000*9.8+'Edit Conditions'!$C$20</f>
        <v>16</v>
      </c>
      <c r="BE198" s="5">
        <f>BE187*'Edit Conditions'!$C$10*'Edit Conditions'!$C$12/1000*9.8+'Edit Conditions'!$C$20</f>
        <v>16</v>
      </c>
      <c r="BF198" s="5">
        <f>BF187*'Edit Conditions'!$C$10*'Edit Conditions'!$C$12/1000*9.8+'Edit Conditions'!$C$20</f>
        <v>16</v>
      </c>
      <c r="BG198" s="5">
        <f>BG187*'Edit Conditions'!$C$10*'Edit Conditions'!$C$12/1000*9.8+'Edit Conditions'!$C$20</f>
        <v>16</v>
      </c>
      <c r="BH198" s="5">
        <f>BH187*'Edit Conditions'!$C$10*'Edit Conditions'!$C$12/1000*9.8+'Edit Conditions'!$C$20</f>
        <v>16</v>
      </c>
      <c r="BI198" s="5">
        <f>BI187*'Edit Conditions'!$C$10*'Edit Conditions'!$C$12/1000*9.8+'Edit Conditions'!$C$20</f>
        <v>16</v>
      </c>
      <c r="BJ198" s="5">
        <f>BJ187*'Edit Conditions'!$C$10*'Edit Conditions'!$C$12/1000*9.8+'Edit Conditions'!$C$20</f>
        <v>16</v>
      </c>
      <c r="BK198" s="5">
        <f>BK187*'Edit Conditions'!$C$10*'Edit Conditions'!$C$12/1000*9.8+'Edit Conditions'!$C$20</f>
        <v>16</v>
      </c>
      <c r="BL198" s="5">
        <f>BL187*'Edit Conditions'!$C$10*'Edit Conditions'!$C$12/1000*9.8+'Edit Conditions'!$C$20</f>
        <v>16</v>
      </c>
      <c r="BM198" s="5">
        <f>BM187*'Edit Conditions'!$C$10*'Edit Conditions'!$C$12/1000*9.8+'Edit Conditions'!$C$20</f>
        <v>16</v>
      </c>
      <c r="BN198" s="5">
        <f>BN187*'Edit Conditions'!$C$10*'Edit Conditions'!$C$12/1000*9.8+'Edit Conditions'!$C$20</f>
        <v>16</v>
      </c>
      <c r="BO198" s="5">
        <f>BO187*'Edit Conditions'!$C$10*'Edit Conditions'!$C$12/1000*9.8+'Edit Conditions'!$C$20</f>
        <v>16</v>
      </c>
    </row>
    <row r="199" spans="2:67" hidden="1">
      <c r="B199" s="101"/>
      <c r="C199" s="5" t="s">
        <v>79</v>
      </c>
      <c r="D199" s="9" t="s">
        <v>253</v>
      </c>
      <c r="E199" s="5">
        <f>IF(E195=0,99999,E181/E195*E184)</f>
        <v>99999</v>
      </c>
      <c r="F199" s="5">
        <f t="shared" ref="F199:BO199" si="28">IF(F195=0,99999,F181/F195*F184)</f>
        <v>99999</v>
      </c>
      <c r="G199" s="5">
        <f t="shared" si="28"/>
        <v>99999</v>
      </c>
      <c r="H199" s="5">
        <f t="shared" si="28"/>
        <v>99999</v>
      </c>
      <c r="I199" s="5">
        <f t="shared" si="28"/>
        <v>99999</v>
      </c>
      <c r="J199" s="5">
        <f t="shared" si="28"/>
        <v>99999</v>
      </c>
      <c r="K199" s="5">
        <f t="shared" si="28"/>
        <v>99999</v>
      </c>
      <c r="L199" s="5">
        <f t="shared" si="28"/>
        <v>99999</v>
      </c>
      <c r="M199" s="5">
        <f t="shared" si="28"/>
        <v>99999</v>
      </c>
      <c r="N199" s="5">
        <f t="shared" si="28"/>
        <v>99999</v>
      </c>
      <c r="O199" s="5">
        <f t="shared" si="28"/>
        <v>99999</v>
      </c>
      <c r="P199" s="5">
        <f t="shared" si="28"/>
        <v>99999</v>
      </c>
      <c r="Q199" s="5">
        <f t="shared" si="28"/>
        <v>99999</v>
      </c>
      <c r="R199" s="5">
        <f t="shared" si="28"/>
        <v>99999</v>
      </c>
      <c r="S199" s="5">
        <f t="shared" si="28"/>
        <v>99999</v>
      </c>
      <c r="T199" s="5">
        <f t="shared" si="28"/>
        <v>99999</v>
      </c>
      <c r="U199" s="5">
        <f t="shared" si="28"/>
        <v>99999</v>
      </c>
      <c r="V199" s="5">
        <f t="shared" si="28"/>
        <v>99999</v>
      </c>
      <c r="W199" s="5">
        <f t="shared" si="28"/>
        <v>99999</v>
      </c>
      <c r="X199" s="5">
        <f t="shared" si="28"/>
        <v>99999</v>
      </c>
      <c r="Y199" s="5">
        <f t="shared" si="28"/>
        <v>99999</v>
      </c>
      <c r="Z199" s="5">
        <f t="shared" si="28"/>
        <v>99999</v>
      </c>
      <c r="AA199" s="5">
        <f t="shared" si="28"/>
        <v>99999</v>
      </c>
      <c r="AB199" s="5">
        <f t="shared" si="28"/>
        <v>99999</v>
      </c>
      <c r="AC199" s="5">
        <f t="shared" si="28"/>
        <v>99999</v>
      </c>
      <c r="AD199" s="5">
        <f t="shared" si="28"/>
        <v>99999</v>
      </c>
      <c r="AE199" s="5">
        <f t="shared" si="28"/>
        <v>99999</v>
      </c>
      <c r="AF199" s="5">
        <f t="shared" si="28"/>
        <v>99999</v>
      </c>
      <c r="AG199" s="5">
        <f t="shared" si="28"/>
        <v>99999</v>
      </c>
      <c r="AH199" s="5">
        <f t="shared" si="28"/>
        <v>99999</v>
      </c>
      <c r="AI199" s="5">
        <f t="shared" si="28"/>
        <v>99999</v>
      </c>
      <c r="AJ199" s="5">
        <f t="shared" si="28"/>
        <v>99999</v>
      </c>
      <c r="AK199" s="5">
        <f t="shared" si="28"/>
        <v>99999</v>
      </c>
      <c r="AL199" s="5">
        <f t="shared" si="28"/>
        <v>99999</v>
      </c>
      <c r="AM199" s="5">
        <f t="shared" si="28"/>
        <v>99999</v>
      </c>
      <c r="AN199" s="5">
        <f t="shared" si="28"/>
        <v>99999</v>
      </c>
      <c r="AO199" s="5">
        <f t="shared" si="28"/>
        <v>99999</v>
      </c>
      <c r="AP199" s="5">
        <f t="shared" si="28"/>
        <v>99999</v>
      </c>
      <c r="AQ199" s="5">
        <f t="shared" si="28"/>
        <v>99999</v>
      </c>
      <c r="AR199" s="5">
        <f t="shared" si="28"/>
        <v>99999</v>
      </c>
      <c r="AS199" s="5">
        <f t="shared" si="28"/>
        <v>99999</v>
      </c>
      <c r="AT199" s="5">
        <f t="shared" si="28"/>
        <v>99999</v>
      </c>
      <c r="AU199" s="5">
        <f t="shared" si="28"/>
        <v>99999</v>
      </c>
      <c r="AV199" s="5">
        <f t="shared" si="28"/>
        <v>99999</v>
      </c>
      <c r="AW199" s="5">
        <f t="shared" si="28"/>
        <v>99999</v>
      </c>
      <c r="AX199" s="5">
        <f t="shared" si="28"/>
        <v>99999</v>
      </c>
      <c r="AY199" s="5">
        <f t="shared" si="28"/>
        <v>99999</v>
      </c>
      <c r="AZ199" s="5">
        <f t="shared" si="28"/>
        <v>99999</v>
      </c>
      <c r="BA199" s="5">
        <f t="shared" si="28"/>
        <v>99999</v>
      </c>
      <c r="BB199" s="5">
        <f t="shared" si="28"/>
        <v>99999</v>
      </c>
      <c r="BC199" s="5">
        <f t="shared" si="28"/>
        <v>99999</v>
      </c>
      <c r="BD199" s="5">
        <f t="shared" si="28"/>
        <v>99999</v>
      </c>
      <c r="BE199" s="5">
        <f t="shared" si="28"/>
        <v>99999</v>
      </c>
      <c r="BF199" s="5">
        <f t="shared" si="28"/>
        <v>99999</v>
      </c>
      <c r="BG199" s="5">
        <f t="shared" si="28"/>
        <v>99999</v>
      </c>
      <c r="BH199" s="5">
        <f t="shared" si="28"/>
        <v>99999</v>
      </c>
      <c r="BI199" s="5">
        <f t="shared" si="28"/>
        <v>99999</v>
      </c>
      <c r="BJ199" s="5">
        <f t="shared" si="28"/>
        <v>99999</v>
      </c>
      <c r="BK199" s="5">
        <f t="shared" si="28"/>
        <v>99999</v>
      </c>
      <c r="BL199" s="5">
        <f t="shared" si="28"/>
        <v>99999</v>
      </c>
      <c r="BM199" s="5">
        <f t="shared" si="28"/>
        <v>99999</v>
      </c>
      <c r="BN199" s="5">
        <f t="shared" si="28"/>
        <v>99999</v>
      </c>
      <c r="BO199" s="5">
        <f t="shared" si="28"/>
        <v>99999</v>
      </c>
    </row>
    <row r="200" spans="2:67" hidden="1">
      <c r="B200" s="101"/>
      <c r="C200" s="5" t="s">
        <v>80</v>
      </c>
      <c r="D200" s="9" t="s">
        <v>254</v>
      </c>
      <c r="E200" s="5">
        <f>IF(E196=0,99999,E170/E196)</f>
        <v>0.4330566582461205</v>
      </c>
      <c r="F200" s="5">
        <f t="shared" ref="F200:BO200" si="29">IF(F196=0,99999,F170/F196)</f>
        <v>0.4330566582461205</v>
      </c>
      <c r="G200" s="5">
        <f t="shared" si="29"/>
        <v>0.4330566582461205</v>
      </c>
      <c r="H200" s="5">
        <f t="shared" si="29"/>
        <v>0.4330566582461205</v>
      </c>
      <c r="I200" s="5">
        <f t="shared" si="29"/>
        <v>1.2269938650306749</v>
      </c>
      <c r="J200" s="5">
        <f t="shared" si="29"/>
        <v>1.2269938650306749</v>
      </c>
      <c r="K200" s="5">
        <f t="shared" si="29"/>
        <v>1.6600505232767953</v>
      </c>
      <c r="L200" s="5">
        <f t="shared" si="29"/>
        <v>1.6600505232767953</v>
      </c>
      <c r="M200" s="5">
        <f t="shared" si="29"/>
        <v>3.564757160647571</v>
      </c>
      <c r="N200" s="5">
        <f t="shared" si="29"/>
        <v>3.564757160647571</v>
      </c>
      <c r="O200" s="5">
        <f t="shared" si="29"/>
        <v>3.564757160647571</v>
      </c>
      <c r="P200" s="5">
        <f t="shared" si="29"/>
        <v>3.564757160647571</v>
      </c>
      <c r="Q200" s="5">
        <f t="shared" si="29"/>
        <v>7.0828144458281432</v>
      </c>
      <c r="R200" s="5">
        <f t="shared" si="29"/>
        <v>7.0828144458281432</v>
      </c>
      <c r="S200" s="5">
        <f t="shared" si="29"/>
        <v>6.1774337600476326</v>
      </c>
      <c r="T200" s="5">
        <f t="shared" si="29"/>
        <v>6.1774337600476326</v>
      </c>
      <c r="U200" s="5">
        <f t="shared" si="29"/>
        <v>6.1774337600476326</v>
      </c>
      <c r="V200" s="5">
        <f t="shared" si="29"/>
        <v>12.280440607323607</v>
      </c>
      <c r="W200" s="5">
        <f t="shared" si="29"/>
        <v>12.280440607323607</v>
      </c>
      <c r="X200" s="5">
        <f t="shared" si="29"/>
        <v>12.280440607323607</v>
      </c>
      <c r="Y200" s="5">
        <f t="shared" si="29"/>
        <v>10.981175128351397</v>
      </c>
      <c r="Z200" s="5">
        <f t="shared" si="29"/>
        <v>10.981175128351397</v>
      </c>
      <c r="AA200" s="5">
        <f t="shared" si="29"/>
        <v>10.981175128351397</v>
      </c>
      <c r="AB200" s="5">
        <f t="shared" si="29"/>
        <v>10.981175128351397</v>
      </c>
      <c r="AC200" s="5">
        <f t="shared" si="29"/>
        <v>21.962350256702795</v>
      </c>
      <c r="AD200" s="5">
        <f t="shared" si="29"/>
        <v>21.962350256702795</v>
      </c>
      <c r="AE200" s="5">
        <f t="shared" si="29"/>
        <v>16.231964483906772</v>
      </c>
      <c r="AF200" s="5">
        <f t="shared" si="29"/>
        <v>16.231964483906772</v>
      </c>
      <c r="AG200" s="5">
        <f t="shared" si="29"/>
        <v>16.231964483906772</v>
      </c>
      <c r="AH200" s="5">
        <f t="shared" si="29"/>
        <v>32.463928967813544</v>
      </c>
      <c r="AI200" s="5">
        <f t="shared" si="29"/>
        <v>32.463928967813544</v>
      </c>
      <c r="AJ200" s="5">
        <f t="shared" si="29"/>
        <v>5.7402330363262513</v>
      </c>
      <c r="AK200" s="5">
        <f t="shared" si="29"/>
        <v>5.7402330363262513</v>
      </c>
      <c r="AL200" s="5">
        <f t="shared" si="29"/>
        <v>5.7402330363262513</v>
      </c>
      <c r="AM200" s="5">
        <f t="shared" si="29"/>
        <v>5.7402330363262513</v>
      </c>
      <c r="AN200" s="5">
        <f t="shared" si="29"/>
        <v>5.7402330363262513</v>
      </c>
      <c r="AO200" s="5">
        <f t="shared" si="29"/>
        <v>5.7402330363262513</v>
      </c>
      <c r="AP200" s="5">
        <f t="shared" si="29"/>
        <v>13.193968471555861</v>
      </c>
      <c r="AQ200" s="5">
        <f t="shared" si="29"/>
        <v>13.193968471555861</v>
      </c>
      <c r="AR200" s="5">
        <f t="shared" si="29"/>
        <v>13.193968471555861</v>
      </c>
      <c r="AS200" s="5">
        <f t="shared" si="29"/>
        <v>13.193968471555861</v>
      </c>
      <c r="AT200" s="5">
        <f t="shared" si="29"/>
        <v>13.193968471555861</v>
      </c>
      <c r="AU200" s="5">
        <f t="shared" si="29"/>
        <v>13.193968471555861</v>
      </c>
      <c r="AV200" s="5">
        <f t="shared" si="29"/>
        <v>15.510630881840362</v>
      </c>
      <c r="AW200" s="5">
        <f t="shared" si="29"/>
        <v>15.510630881840362</v>
      </c>
      <c r="AX200" s="5">
        <f t="shared" si="29"/>
        <v>15.510630881840362</v>
      </c>
      <c r="AY200" s="5">
        <f t="shared" si="29"/>
        <v>15.510630881840362</v>
      </c>
      <c r="AZ200" s="5">
        <f t="shared" si="29"/>
        <v>15.510630881840362</v>
      </c>
      <c r="BA200" s="5">
        <f t="shared" si="29"/>
        <v>15.510630881840362</v>
      </c>
      <c r="BB200" s="5">
        <f t="shared" si="29"/>
        <v>31.021261763680723</v>
      </c>
      <c r="BC200" s="5">
        <f t="shared" si="29"/>
        <v>31.021261763680723</v>
      </c>
      <c r="BD200" s="5">
        <f t="shared" si="29"/>
        <v>31.021261763680723</v>
      </c>
      <c r="BE200" s="5">
        <f t="shared" si="29"/>
        <v>31.021261763680723</v>
      </c>
      <c r="BF200" s="5">
        <f t="shared" si="29"/>
        <v>31.021261763680723</v>
      </c>
      <c r="BG200" s="5">
        <f t="shared" si="29"/>
        <v>31.021261763680723</v>
      </c>
      <c r="BH200" s="5">
        <f t="shared" si="29"/>
        <v>24.603977081226827</v>
      </c>
      <c r="BI200" s="5">
        <f t="shared" si="29"/>
        <v>24.603977081226827</v>
      </c>
      <c r="BJ200" s="5">
        <f t="shared" si="29"/>
        <v>24.603977081226827</v>
      </c>
      <c r="BK200" s="5">
        <f t="shared" si="29"/>
        <v>24.603977081226827</v>
      </c>
      <c r="BL200" s="5">
        <f t="shared" si="29"/>
        <v>49.207954162453653</v>
      </c>
      <c r="BM200" s="5">
        <f t="shared" si="29"/>
        <v>49.207954162453653</v>
      </c>
      <c r="BN200" s="5">
        <f t="shared" si="29"/>
        <v>49.207954162453653</v>
      </c>
      <c r="BO200" s="5">
        <f t="shared" si="29"/>
        <v>49.207954162453653</v>
      </c>
    </row>
    <row r="201" spans="2:67" hidden="1">
      <c r="B201" s="101"/>
      <c r="C201" s="5" t="s">
        <v>81</v>
      </c>
      <c r="D201" s="9" t="s">
        <v>255</v>
      </c>
      <c r="E201" s="5">
        <f>IF(E197=0,99999,E171/E197)</f>
        <v>5.0793650793650791</v>
      </c>
      <c r="F201" s="5">
        <f t="shared" ref="F201:BO201" si="30">IF(F197=0,99999,F171/F197)</f>
        <v>5.0793650793650791</v>
      </c>
      <c r="G201" s="5">
        <f t="shared" si="30"/>
        <v>5.0793650793650791</v>
      </c>
      <c r="H201" s="5">
        <f t="shared" si="30"/>
        <v>5.0793650793650791</v>
      </c>
      <c r="I201" s="5">
        <f t="shared" si="30"/>
        <v>17.777777777777779</v>
      </c>
      <c r="J201" s="5">
        <f t="shared" si="30"/>
        <v>17.777777777777779</v>
      </c>
      <c r="K201" s="5">
        <f t="shared" si="30"/>
        <v>32.38095238095238</v>
      </c>
      <c r="L201" s="5">
        <f t="shared" si="30"/>
        <v>32.38095238095238</v>
      </c>
      <c r="M201" s="5">
        <f t="shared" si="30"/>
        <v>56.507936507936506</v>
      </c>
      <c r="N201" s="5">
        <f t="shared" si="30"/>
        <v>56.507936507936506</v>
      </c>
      <c r="O201" s="5">
        <f t="shared" si="30"/>
        <v>56.507936507936506</v>
      </c>
      <c r="P201" s="5">
        <f t="shared" si="30"/>
        <v>56.507936507936506</v>
      </c>
      <c r="Q201" s="5">
        <f t="shared" si="30"/>
        <v>485.71428571428572</v>
      </c>
      <c r="R201" s="5">
        <f t="shared" si="30"/>
        <v>485.71428571428572</v>
      </c>
      <c r="S201" s="5">
        <f t="shared" si="30"/>
        <v>110.47619047619048</v>
      </c>
      <c r="T201" s="5">
        <f t="shared" si="30"/>
        <v>110.47619047619048</v>
      </c>
      <c r="U201" s="5">
        <f t="shared" si="30"/>
        <v>110.47619047619048</v>
      </c>
      <c r="V201" s="5">
        <f t="shared" si="30"/>
        <v>774.60317460317458</v>
      </c>
      <c r="W201" s="5">
        <f t="shared" si="30"/>
        <v>774.60317460317458</v>
      </c>
      <c r="X201" s="5">
        <f t="shared" si="30"/>
        <v>774.60317460317458</v>
      </c>
      <c r="Y201" s="5">
        <f t="shared" si="30"/>
        <v>190.47619047619048</v>
      </c>
      <c r="Z201" s="5">
        <f t="shared" si="30"/>
        <v>190.47619047619048</v>
      </c>
      <c r="AA201" s="5">
        <f t="shared" si="30"/>
        <v>190.47619047619048</v>
      </c>
      <c r="AB201" s="5">
        <f t="shared" si="30"/>
        <v>190.47619047619048</v>
      </c>
      <c r="AC201" s="5">
        <f t="shared" si="30"/>
        <v>1301.5873015873017</v>
      </c>
      <c r="AD201" s="5">
        <f t="shared" si="30"/>
        <v>1301.5873015873017</v>
      </c>
      <c r="AE201" s="5">
        <f t="shared" si="30"/>
        <v>269.84126984126982</v>
      </c>
      <c r="AF201" s="5">
        <f t="shared" si="30"/>
        <v>269.84126984126982</v>
      </c>
      <c r="AG201" s="5">
        <f t="shared" si="30"/>
        <v>269.84126984126982</v>
      </c>
      <c r="AH201" s="5">
        <f t="shared" si="30"/>
        <v>1866.6666666666667</v>
      </c>
      <c r="AI201" s="5">
        <f t="shared" si="30"/>
        <v>1866.6666666666667</v>
      </c>
      <c r="AJ201" s="5">
        <f t="shared" si="30"/>
        <v>84.444444444444443</v>
      </c>
      <c r="AK201" s="5">
        <f t="shared" si="30"/>
        <v>84.444444444444443</v>
      </c>
      <c r="AL201" s="5">
        <f t="shared" si="30"/>
        <v>84.444444444444443</v>
      </c>
      <c r="AM201" s="5">
        <f t="shared" si="30"/>
        <v>84.444444444444443</v>
      </c>
      <c r="AN201" s="5">
        <f t="shared" si="30"/>
        <v>84.444444444444443</v>
      </c>
      <c r="AO201" s="5">
        <f t="shared" si="30"/>
        <v>84.444444444444443</v>
      </c>
      <c r="AP201" s="5">
        <f t="shared" si="30"/>
        <v>463.49206349206349</v>
      </c>
      <c r="AQ201" s="5">
        <f t="shared" si="30"/>
        <v>463.49206349206349</v>
      </c>
      <c r="AR201" s="5">
        <f t="shared" si="30"/>
        <v>463.49206349206349</v>
      </c>
      <c r="AS201" s="5">
        <f t="shared" si="30"/>
        <v>463.49206349206349</v>
      </c>
      <c r="AT201" s="5">
        <f t="shared" si="30"/>
        <v>463.49206349206349</v>
      </c>
      <c r="AU201" s="5">
        <f t="shared" si="30"/>
        <v>463.49206349206349</v>
      </c>
      <c r="AV201" s="5">
        <f t="shared" si="30"/>
        <v>244.44444444444446</v>
      </c>
      <c r="AW201" s="5">
        <f t="shared" si="30"/>
        <v>244.44444444444446</v>
      </c>
      <c r="AX201" s="5">
        <f t="shared" si="30"/>
        <v>244.44444444444446</v>
      </c>
      <c r="AY201" s="5">
        <f t="shared" si="30"/>
        <v>244.44444444444446</v>
      </c>
      <c r="AZ201" s="5">
        <f t="shared" si="30"/>
        <v>244.44444444444446</v>
      </c>
      <c r="BA201" s="5">
        <f t="shared" si="30"/>
        <v>244.44444444444446</v>
      </c>
      <c r="BB201" s="5">
        <f t="shared" si="30"/>
        <v>1314.2857142857142</v>
      </c>
      <c r="BC201" s="5">
        <f t="shared" si="30"/>
        <v>1314.2857142857142</v>
      </c>
      <c r="BD201" s="5">
        <f t="shared" si="30"/>
        <v>1314.2857142857142</v>
      </c>
      <c r="BE201" s="5">
        <f t="shared" si="30"/>
        <v>1314.2857142857142</v>
      </c>
      <c r="BF201" s="5">
        <f t="shared" si="30"/>
        <v>1314.2857142857142</v>
      </c>
      <c r="BG201" s="5">
        <f t="shared" si="30"/>
        <v>1314.2857142857142</v>
      </c>
      <c r="BH201" s="5">
        <f t="shared" si="30"/>
        <v>387.30158730158729</v>
      </c>
      <c r="BI201" s="5">
        <f t="shared" si="30"/>
        <v>387.30158730158729</v>
      </c>
      <c r="BJ201" s="5">
        <f t="shared" si="30"/>
        <v>387.30158730158729</v>
      </c>
      <c r="BK201" s="5">
        <f t="shared" si="30"/>
        <v>387.30158730158729</v>
      </c>
      <c r="BL201" s="5">
        <f t="shared" si="30"/>
        <v>2177.7777777777778</v>
      </c>
      <c r="BM201" s="5">
        <f t="shared" si="30"/>
        <v>2177.7777777777778</v>
      </c>
      <c r="BN201" s="5">
        <f t="shared" si="30"/>
        <v>2177.7777777777778</v>
      </c>
      <c r="BO201" s="5">
        <f t="shared" si="30"/>
        <v>2177.7777777777778</v>
      </c>
    </row>
    <row r="202" spans="2:67" hidden="1">
      <c r="B202" s="101"/>
      <c r="C202" s="5" t="s">
        <v>82</v>
      </c>
      <c r="D202" s="9" t="s">
        <v>256</v>
      </c>
      <c r="E202" s="5">
        <f>IF(E198=0,99999,E172/E198)</f>
        <v>0.5</v>
      </c>
      <c r="F202" s="5">
        <f t="shared" ref="F202:BO202" si="31">IF(F198=0,99999,F172/F198)</f>
        <v>0.5</v>
      </c>
      <c r="G202" s="5">
        <f t="shared" si="31"/>
        <v>0.5</v>
      </c>
      <c r="H202" s="5">
        <f t="shared" si="31"/>
        <v>0.5</v>
      </c>
      <c r="I202" s="5">
        <f t="shared" si="31"/>
        <v>1.75</v>
      </c>
      <c r="J202" s="5">
        <f t="shared" si="31"/>
        <v>1.75</v>
      </c>
      <c r="K202" s="5">
        <f t="shared" si="31"/>
        <v>3.1875</v>
      </c>
      <c r="L202" s="5">
        <f t="shared" si="31"/>
        <v>3.1875</v>
      </c>
      <c r="M202" s="5">
        <f t="shared" si="31"/>
        <v>5.5625</v>
      </c>
      <c r="N202" s="5">
        <f t="shared" si="31"/>
        <v>5.5625</v>
      </c>
      <c r="O202" s="5">
        <f t="shared" si="31"/>
        <v>5.5625</v>
      </c>
      <c r="P202" s="5">
        <f t="shared" si="31"/>
        <v>5.5625</v>
      </c>
      <c r="Q202" s="5">
        <f t="shared" si="31"/>
        <v>47.8125</v>
      </c>
      <c r="R202" s="5">
        <f t="shared" si="31"/>
        <v>47.8125</v>
      </c>
      <c r="S202" s="5">
        <f t="shared" si="31"/>
        <v>10.875</v>
      </c>
      <c r="T202" s="5">
        <f t="shared" si="31"/>
        <v>10.875</v>
      </c>
      <c r="U202" s="5">
        <f t="shared" si="31"/>
        <v>10.875</v>
      </c>
      <c r="V202" s="5">
        <f t="shared" si="31"/>
        <v>76.25</v>
      </c>
      <c r="W202" s="5">
        <f t="shared" si="31"/>
        <v>76.25</v>
      </c>
      <c r="X202" s="5">
        <f t="shared" si="31"/>
        <v>76.25</v>
      </c>
      <c r="Y202" s="5">
        <f t="shared" si="31"/>
        <v>18.75</v>
      </c>
      <c r="Z202" s="5">
        <f t="shared" si="31"/>
        <v>18.75</v>
      </c>
      <c r="AA202" s="5">
        <f t="shared" si="31"/>
        <v>18.75</v>
      </c>
      <c r="AB202" s="5">
        <f t="shared" si="31"/>
        <v>18.75</v>
      </c>
      <c r="AC202" s="5">
        <f t="shared" si="31"/>
        <v>128.125</v>
      </c>
      <c r="AD202" s="5">
        <f t="shared" si="31"/>
        <v>128.125</v>
      </c>
      <c r="AE202" s="5">
        <f t="shared" si="31"/>
        <v>26.5625</v>
      </c>
      <c r="AF202" s="5">
        <f t="shared" si="31"/>
        <v>26.5625</v>
      </c>
      <c r="AG202" s="5">
        <f t="shared" si="31"/>
        <v>26.5625</v>
      </c>
      <c r="AH202" s="5">
        <f t="shared" si="31"/>
        <v>183.75</v>
      </c>
      <c r="AI202" s="5">
        <f t="shared" si="31"/>
        <v>183.75</v>
      </c>
      <c r="AJ202" s="5">
        <f t="shared" si="31"/>
        <v>8.3125</v>
      </c>
      <c r="AK202" s="5">
        <f t="shared" si="31"/>
        <v>8.3125</v>
      </c>
      <c r="AL202" s="5">
        <f t="shared" si="31"/>
        <v>8.3125</v>
      </c>
      <c r="AM202" s="5">
        <f t="shared" si="31"/>
        <v>8.3125</v>
      </c>
      <c r="AN202" s="5">
        <f t="shared" si="31"/>
        <v>8.3125</v>
      </c>
      <c r="AO202" s="5">
        <f t="shared" si="31"/>
        <v>8.3125</v>
      </c>
      <c r="AP202" s="5">
        <f t="shared" si="31"/>
        <v>45.625</v>
      </c>
      <c r="AQ202" s="5">
        <f t="shared" si="31"/>
        <v>45.625</v>
      </c>
      <c r="AR202" s="5">
        <f t="shared" si="31"/>
        <v>45.625</v>
      </c>
      <c r="AS202" s="5">
        <f t="shared" si="31"/>
        <v>45.625</v>
      </c>
      <c r="AT202" s="5">
        <f t="shared" si="31"/>
        <v>45.625</v>
      </c>
      <c r="AU202" s="5">
        <f t="shared" si="31"/>
        <v>45.625</v>
      </c>
      <c r="AV202" s="5">
        <f t="shared" si="31"/>
        <v>24.0625</v>
      </c>
      <c r="AW202" s="5">
        <f t="shared" si="31"/>
        <v>24.0625</v>
      </c>
      <c r="AX202" s="5">
        <f t="shared" si="31"/>
        <v>24.0625</v>
      </c>
      <c r="AY202" s="5">
        <f t="shared" si="31"/>
        <v>24.0625</v>
      </c>
      <c r="AZ202" s="5">
        <f t="shared" si="31"/>
        <v>24.0625</v>
      </c>
      <c r="BA202" s="5">
        <f t="shared" si="31"/>
        <v>24.0625</v>
      </c>
      <c r="BB202" s="5">
        <f t="shared" si="31"/>
        <v>129.375</v>
      </c>
      <c r="BC202" s="5">
        <f t="shared" si="31"/>
        <v>129.375</v>
      </c>
      <c r="BD202" s="5">
        <f t="shared" si="31"/>
        <v>129.375</v>
      </c>
      <c r="BE202" s="5">
        <f t="shared" si="31"/>
        <v>129.375</v>
      </c>
      <c r="BF202" s="5">
        <f t="shared" si="31"/>
        <v>129.375</v>
      </c>
      <c r="BG202" s="5">
        <f t="shared" si="31"/>
        <v>129.375</v>
      </c>
      <c r="BH202" s="5">
        <f t="shared" si="31"/>
        <v>38.125</v>
      </c>
      <c r="BI202" s="5">
        <f t="shared" si="31"/>
        <v>38.125</v>
      </c>
      <c r="BJ202" s="5">
        <f t="shared" si="31"/>
        <v>38.125</v>
      </c>
      <c r="BK202" s="5">
        <f t="shared" si="31"/>
        <v>38.125</v>
      </c>
      <c r="BL202" s="5">
        <f t="shared" si="31"/>
        <v>214.375</v>
      </c>
      <c r="BM202" s="5">
        <f t="shared" si="31"/>
        <v>214.375</v>
      </c>
      <c r="BN202" s="5">
        <f t="shared" si="31"/>
        <v>214.375</v>
      </c>
      <c r="BO202" s="5">
        <f t="shared" si="31"/>
        <v>214.375</v>
      </c>
    </row>
    <row r="203" spans="2:67" hidden="1">
      <c r="B203" s="101"/>
      <c r="C203" s="5" t="s">
        <v>83</v>
      </c>
      <c r="D203" s="9" t="s">
        <v>257</v>
      </c>
      <c r="E203" s="5">
        <f>IF(E193=0,99999,E180/E193)</f>
        <v>15.857142857142858</v>
      </c>
      <c r="F203" s="5">
        <f t="shared" ref="F203:BO203" si="32">IF(F193=0,99999,F180/F193)</f>
        <v>17.571428571428573</v>
      </c>
      <c r="G203" s="5">
        <f t="shared" si="32"/>
        <v>15.857142857142858</v>
      </c>
      <c r="H203" s="5">
        <f t="shared" si="32"/>
        <v>17.571428571428573</v>
      </c>
      <c r="I203" s="5">
        <f t="shared" si="32"/>
        <v>35.142857142857146</v>
      </c>
      <c r="J203" s="5">
        <f t="shared" si="32"/>
        <v>35.142857142857146</v>
      </c>
      <c r="K203" s="5">
        <f t="shared" si="32"/>
        <v>48.285714285714285</v>
      </c>
      <c r="L203" s="5">
        <f t="shared" si="32"/>
        <v>48.285714285714285</v>
      </c>
      <c r="M203" s="5">
        <f t="shared" si="32"/>
        <v>180.28571428571428</v>
      </c>
      <c r="N203" s="5">
        <f t="shared" si="32"/>
        <v>108</v>
      </c>
      <c r="O203" s="5">
        <f t="shared" si="32"/>
        <v>108</v>
      </c>
      <c r="P203" s="5">
        <f t="shared" si="32"/>
        <v>154.28571428571428</v>
      </c>
      <c r="Q203" s="5">
        <f t="shared" si="32"/>
        <v>108</v>
      </c>
      <c r="R203" s="5">
        <f t="shared" si="32"/>
        <v>108</v>
      </c>
      <c r="S203" s="5">
        <f t="shared" si="32"/>
        <v>385.71428571428572</v>
      </c>
      <c r="T203" s="5">
        <f t="shared" si="32"/>
        <v>362.85714285714283</v>
      </c>
      <c r="U203" s="5">
        <f t="shared" si="32"/>
        <v>221.42857142857142</v>
      </c>
      <c r="V203" s="5">
        <f t="shared" si="32"/>
        <v>385.71428571428572</v>
      </c>
      <c r="W203" s="5">
        <f t="shared" si="32"/>
        <v>362.85714285714283</v>
      </c>
      <c r="X203" s="5">
        <f t="shared" si="32"/>
        <v>221.42857142857142</v>
      </c>
      <c r="Y203" s="5">
        <f t="shared" si="32"/>
        <v>385.71428571428572</v>
      </c>
      <c r="Z203" s="5">
        <f t="shared" si="32"/>
        <v>362.85714285714283</v>
      </c>
      <c r="AA203" s="5">
        <f t="shared" si="32"/>
        <v>221.42857142857142</v>
      </c>
      <c r="AB203" s="5">
        <f t="shared" si="32"/>
        <v>249.42857142857142</v>
      </c>
      <c r="AC203" s="5">
        <f t="shared" si="32"/>
        <v>362.85714285714283</v>
      </c>
      <c r="AD203" s="5">
        <f t="shared" si="32"/>
        <v>221.42857142857142</v>
      </c>
      <c r="AE203" s="5">
        <f t="shared" si="32"/>
        <v>620</v>
      </c>
      <c r="AF203" s="5">
        <f t="shared" si="32"/>
        <v>362.85714285714283</v>
      </c>
      <c r="AG203" s="5">
        <f t="shared" si="32"/>
        <v>648.57142857142856</v>
      </c>
      <c r="AH203" s="5">
        <f t="shared" si="32"/>
        <v>620</v>
      </c>
      <c r="AI203" s="5">
        <f t="shared" si="32"/>
        <v>362.85714285714283</v>
      </c>
      <c r="AJ203" s="5">
        <f t="shared" si="32"/>
        <v>154.57142857142858</v>
      </c>
      <c r="AK203" s="5">
        <f t="shared" si="32"/>
        <v>180.28571428571428</v>
      </c>
      <c r="AL203" s="5">
        <f t="shared" si="32"/>
        <v>90.285714285714292</v>
      </c>
      <c r="AM203" s="5">
        <f t="shared" si="32"/>
        <v>108</v>
      </c>
      <c r="AN203" s="5">
        <f t="shared" si="32"/>
        <v>90.285714285714292</v>
      </c>
      <c r="AO203" s="5">
        <f t="shared" si="32"/>
        <v>108</v>
      </c>
      <c r="AP203" s="5">
        <f t="shared" si="32"/>
        <v>154.57142857142858</v>
      </c>
      <c r="AQ203" s="5">
        <f t="shared" si="32"/>
        <v>180.28571428571428</v>
      </c>
      <c r="AR203" s="5">
        <f t="shared" si="32"/>
        <v>90.285714285714292</v>
      </c>
      <c r="AS203" s="5">
        <f t="shared" si="32"/>
        <v>108</v>
      </c>
      <c r="AT203" s="5">
        <f t="shared" si="32"/>
        <v>90.285714285714292</v>
      </c>
      <c r="AU203" s="5">
        <f t="shared" si="32"/>
        <v>108</v>
      </c>
      <c r="AV203" s="5">
        <f t="shared" si="32"/>
        <v>377.14285714285717</v>
      </c>
      <c r="AW203" s="5">
        <f t="shared" si="32"/>
        <v>371.42857142857144</v>
      </c>
      <c r="AX203" s="5">
        <f t="shared" si="32"/>
        <v>265.42857142857144</v>
      </c>
      <c r="AY203" s="5">
        <f t="shared" si="32"/>
        <v>362.85714285714283</v>
      </c>
      <c r="AZ203" s="5">
        <f t="shared" si="32"/>
        <v>160.57142857142858</v>
      </c>
      <c r="BA203" s="5">
        <f t="shared" si="32"/>
        <v>221.42857142857142</v>
      </c>
      <c r="BB203" s="5">
        <f t="shared" si="32"/>
        <v>377.14285714285717</v>
      </c>
      <c r="BC203" s="5">
        <f t="shared" si="32"/>
        <v>371.42857142857144</v>
      </c>
      <c r="BD203" s="5">
        <f t="shared" si="32"/>
        <v>265.42857142857144</v>
      </c>
      <c r="BE203" s="5">
        <f t="shared" si="32"/>
        <v>362.85714285714283</v>
      </c>
      <c r="BF203" s="5">
        <f t="shared" si="32"/>
        <v>160.57142857142858</v>
      </c>
      <c r="BG203" s="5">
        <f t="shared" si="32"/>
        <v>221.42857142857142</v>
      </c>
      <c r="BH203" s="5">
        <f t="shared" si="32"/>
        <v>488.57142857142856</v>
      </c>
      <c r="BI203" s="5">
        <f t="shared" si="32"/>
        <v>620</v>
      </c>
      <c r="BJ203" s="5">
        <f t="shared" si="32"/>
        <v>294.28571428571428</v>
      </c>
      <c r="BK203" s="5">
        <f t="shared" si="32"/>
        <v>362.85714285714283</v>
      </c>
      <c r="BL203" s="5">
        <f t="shared" si="32"/>
        <v>488.57142857142856</v>
      </c>
      <c r="BM203" s="5">
        <f t="shared" si="32"/>
        <v>620</v>
      </c>
      <c r="BN203" s="5">
        <f t="shared" si="32"/>
        <v>294.28571428571428</v>
      </c>
      <c r="BO203" s="5">
        <f t="shared" si="32"/>
        <v>362.85714285714283</v>
      </c>
    </row>
    <row r="204" spans="2:67" hidden="1">
      <c r="B204" s="101"/>
      <c r="C204" s="5" t="s">
        <v>84</v>
      </c>
      <c r="D204" s="9" t="s">
        <v>259</v>
      </c>
      <c r="E204" s="5">
        <f>MIN(E199,E200,E201,E202)</f>
        <v>0.4330566582461205</v>
      </c>
      <c r="F204" s="5">
        <f t="shared" ref="F204:BO204" si="33">MIN(F199,F200,F201,F202)</f>
        <v>0.4330566582461205</v>
      </c>
      <c r="G204" s="5">
        <f t="shared" si="33"/>
        <v>0.4330566582461205</v>
      </c>
      <c r="H204" s="5">
        <f t="shared" si="33"/>
        <v>0.4330566582461205</v>
      </c>
      <c r="I204" s="5">
        <f t="shared" si="33"/>
        <v>1.2269938650306749</v>
      </c>
      <c r="J204" s="5">
        <f t="shared" si="33"/>
        <v>1.2269938650306749</v>
      </c>
      <c r="K204" s="5">
        <f t="shared" si="33"/>
        <v>1.6600505232767953</v>
      </c>
      <c r="L204" s="5">
        <f t="shared" si="33"/>
        <v>1.6600505232767953</v>
      </c>
      <c r="M204" s="5">
        <f t="shared" si="33"/>
        <v>3.564757160647571</v>
      </c>
      <c r="N204" s="5">
        <f t="shared" si="33"/>
        <v>3.564757160647571</v>
      </c>
      <c r="O204" s="5">
        <f t="shared" si="33"/>
        <v>3.564757160647571</v>
      </c>
      <c r="P204" s="5">
        <f t="shared" si="33"/>
        <v>3.564757160647571</v>
      </c>
      <c r="Q204" s="5">
        <f t="shared" si="33"/>
        <v>7.0828144458281432</v>
      </c>
      <c r="R204" s="5">
        <f t="shared" si="33"/>
        <v>7.0828144458281432</v>
      </c>
      <c r="S204" s="5">
        <f t="shared" si="33"/>
        <v>6.1774337600476326</v>
      </c>
      <c r="T204" s="5">
        <f t="shared" si="33"/>
        <v>6.1774337600476326</v>
      </c>
      <c r="U204" s="5">
        <f t="shared" si="33"/>
        <v>6.1774337600476326</v>
      </c>
      <c r="V204" s="5">
        <f t="shared" si="33"/>
        <v>12.280440607323607</v>
      </c>
      <c r="W204" s="5">
        <f t="shared" si="33"/>
        <v>12.280440607323607</v>
      </c>
      <c r="X204" s="5">
        <f t="shared" si="33"/>
        <v>12.280440607323607</v>
      </c>
      <c r="Y204" s="5">
        <f t="shared" si="33"/>
        <v>10.981175128351397</v>
      </c>
      <c r="Z204" s="5">
        <f t="shared" si="33"/>
        <v>10.981175128351397</v>
      </c>
      <c r="AA204" s="5">
        <f t="shared" si="33"/>
        <v>10.981175128351397</v>
      </c>
      <c r="AB204" s="5">
        <f t="shared" si="33"/>
        <v>10.981175128351397</v>
      </c>
      <c r="AC204" s="5">
        <f t="shared" si="33"/>
        <v>21.962350256702795</v>
      </c>
      <c r="AD204" s="5">
        <f t="shared" si="33"/>
        <v>21.962350256702795</v>
      </c>
      <c r="AE204" s="5">
        <f t="shared" si="33"/>
        <v>16.231964483906772</v>
      </c>
      <c r="AF204" s="5">
        <f t="shared" si="33"/>
        <v>16.231964483906772</v>
      </c>
      <c r="AG204" s="5">
        <f t="shared" si="33"/>
        <v>16.231964483906772</v>
      </c>
      <c r="AH204" s="5">
        <f t="shared" si="33"/>
        <v>32.463928967813544</v>
      </c>
      <c r="AI204" s="5">
        <f t="shared" si="33"/>
        <v>32.463928967813544</v>
      </c>
      <c r="AJ204" s="5">
        <f t="shared" si="33"/>
        <v>5.7402330363262513</v>
      </c>
      <c r="AK204" s="5">
        <f t="shared" si="33"/>
        <v>5.7402330363262513</v>
      </c>
      <c r="AL204" s="5">
        <f t="shared" si="33"/>
        <v>5.7402330363262513</v>
      </c>
      <c r="AM204" s="5">
        <f t="shared" si="33"/>
        <v>5.7402330363262513</v>
      </c>
      <c r="AN204" s="5">
        <f t="shared" si="33"/>
        <v>5.7402330363262513</v>
      </c>
      <c r="AO204" s="5">
        <f t="shared" si="33"/>
        <v>5.7402330363262513</v>
      </c>
      <c r="AP204" s="5">
        <f t="shared" si="33"/>
        <v>13.193968471555861</v>
      </c>
      <c r="AQ204" s="5">
        <f t="shared" si="33"/>
        <v>13.193968471555861</v>
      </c>
      <c r="AR204" s="5">
        <f t="shared" si="33"/>
        <v>13.193968471555861</v>
      </c>
      <c r="AS204" s="5">
        <f t="shared" si="33"/>
        <v>13.193968471555861</v>
      </c>
      <c r="AT204" s="5">
        <f t="shared" si="33"/>
        <v>13.193968471555861</v>
      </c>
      <c r="AU204" s="5">
        <f t="shared" si="33"/>
        <v>13.193968471555861</v>
      </c>
      <c r="AV204" s="5">
        <f t="shared" si="33"/>
        <v>15.510630881840362</v>
      </c>
      <c r="AW204" s="5">
        <f t="shared" si="33"/>
        <v>15.510630881840362</v>
      </c>
      <c r="AX204" s="5">
        <f t="shared" si="33"/>
        <v>15.510630881840362</v>
      </c>
      <c r="AY204" s="5">
        <f t="shared" si="33"/>
        <v>15.510630881840362</v>
      </c>
      <c r="AZ204" s="5">
        <f t="shared" si="33"/>
        <v>15.510630881840362</v>
      </c>
      <c r="BA204" s="5">
        <f t="shared" si="33"/>
        <v>15.510630881840362</v>
      </c>
      <c r="BB204" s="5">
        <f t="shared" si="33"/>
        <v>31.021261763680723</v>
      </c>
      <c r="BC204" s="5">
        <f t="shared" si="33"/>
        <v>31.021261763680723</v>
      </c>
      <c r="BD204" s="5">
        <f t="shared" si="33"/>
        <v>31.021261763680723</v>
      </c>
      <c r="BE204" s="5">
        <f t="shared" si="33"/>
        <v>31.021261763680723</v>
      </c>
      <c r="BF204" s="5">
        <f t="shared" si="33"/>
        <v>31.021261763680723</v>
      </c>
      <c r="BG204" s="5">
        <f t="shared" si="33"/>
        <v>31.021261763680723</v>
      </c>
      <c r="BH204" s="5">
        <f t="shared" si="33"/>
        <v>24.603977081226827</v>
      </c>
      <c r="BI204" s="5">
        <f t="shared" si="33"/>
        <v>24.603977081226827</v>
      </c>
      <c r="BJ204" s="5">
        <f t="shared" si="33"/>
        <v>24.603977081226827</v>
      </c>
      <c r="BK204" s="5">
        <f t="shared" si="33"/>
        <v>24.603977081226827</v>
      </c>
      <c r="BL204" s="5">
        <f t="shared" si="33"/>
        <v>49.207954162453653</v>
      </c>
      <c r="BM204" s="5">
        <f t="shared" si="33"/>
        <v>49.207954162453653</v>
      </c>
      <c r="BN204" s="5">
        <f t="shared" si="33"/>
        <v>49.207954162453653</v>
      </c>
      <c r="BO204" s="5">
        <f t="shared" si="33"/>
        <v>49.207954162453653</v>
      </c>
    </row>
    <row r="205" spans="2:67" hidden="1">
      <c r="B205" s="101"/>
      <c r="C205" s="5" t="s">
        <v>85</v>
      </c>
      <c r="D205" s="9" t="s">
        <v>258</v>
      </c>
      <c r="E205" s="5">
        <f>IF(E193=0,99999,E182/E193)</f>
        <v>14</v>
      </c>
      <c r="F205" s="5">
        <f t="shared" ref="F205:BO205" si="34">IF(F193=0,99999,F182/F193)</f>
        <v>14</v>
      </c>
      <c r="G205" s="5">
        <f t="shared" si="34"/>
        <v>14</v>
      </c>
      <c r="H205" s="5">
        <f t="shared" si="34"/>
        <v>14</v>
      </c>
      <c r="I205" s="5">
        <f t="shared" si="34"/>
        <v>29.714285714285715</v>
      </c>
      <c r="J205" s="5">
        <f t="shared" si="34"/>
        <v>29.714285714285715</v>
      </c>
      <c r="K205" s="5">
        <f t="shared" si="34"/>
        <v>29.714285714285715</v>
      </c>
      <c r="L205" s="5">
        <f t="shared" si="34"/>
        <v>29.714285714285715</v>
      </c>
      <c r="M205" s="5">
        <f t="shared" si="34"/>
        <v>41.428571428571431</v>
      </c>
      <c r="N205" s="5">
        <f t="shared" si="34"/>
        <v>41.428571428571431</v>
      </c>
      <c r="O205" s="5">
        <f t="shared" si="34"/>
        <v>41.428571428571431</v>
      </c>
      <c r="P205" s="5">
        <f t="shared" si="34"/>
        <v>78</v>
      </c>
      <c r="Q205" s="5">
        <f t="shared" si="34"/>
        <v>41.428571428571431</v>
      </c>
      <c r="R205" s="5">
        <f t="shared" si="34"/>
        <v>41.428571428571431</v>
      </c>
      <c r="S205" s="5">
        <f t="shared" si="34"/>
        <v>78</v>
      </c>
      <c r="T205" s="5">
        <f t="shared" si="34"/>
        <v>78</v>
      </c>
      <c r="U205" s="5">
        <f t="shared" si="34"/>
        <v>78</v>
      </c>
      <c r="V205" s="5">
        <f t="shared" si="34"/>
        <v>78</v>
      </c>
      <c r="W205" s="5">
        <f t="shared" si="34"/>
        <v>78</v>
      </c>
      <c r="X205" s="5">
        <f t="shared" si="34"/>
        <v>78</v>
      </c>
      <c r="Y205" s="5">
        <f t="shared" si="34"/>
        <v>86.857142857142861</v>
      </c>
      <c r="Z205" s="5">
        <f t="shared" si="34"/>
        <v>86.857142857142861</v>
      </c>
      <c r="AA205" s="5">
        <f t="shared" si="34"/>
        <v>86.857142857142861</v>
      </c>
      <c r="AB205" s="5">
        <f t="shared" si="34"/>
        <v>86.857142857142861</v>
      </c>
      <c r="AC205" s="5">
        <f t="shared" si="34"/>
        <v>86.857142857142861</v>
      </c>
      <c r="AD205" s="5">
        <f t="shared" si="34"/>
        <v>86.857142857142861</v>
      </c>
      <c r="AE205" s="5">
        <f t="shared" si="34"/>
        <v>96.571428571428569</v>
      </c>
      <c r="AF205" s="5">
        <f t="shared" si="34"/>
        <v>96.571428571428569</v>
      </c>
      <c r="AG205" s="5">
        <f t="shared" si="34"/>
        <v>96.571428571428569</v>
      </c>
      <c r="AH205" s="5">
        <f t="shared" si="34"/>
        <v>96.571428571428569</v>
      </c>
      <c r="AI205" s="5">
        <f t="shared" si="34"/>
        <v>96.571428571428569</v>
      </c>
      <c r="AJ205" s="5">
        <f t="shared" si="34"/>
        <v>41.428571428571431</v>
      </c>
      <c r="AK205" s="5">
        <f t="shared" si="34"/>
        <v>41.428571428571431</v>
      </c>
      <c r="AL205" s="5">
        <f t="shared" si="34"/>
        <v>41.428571428571431</v>
      </c>
      <c r="AM205" s="5">
        <f t="shared" si="34"/>
        <v>41.428571428571431</v>
      </c>
      <c r="AN205" s="5">
        <f t="shared" si="34"/>
        <v>41.428571428571431</v>
      </c>
      <c r="AO205" s="5">
        <f t="shared" si="34"/>
        <v>41.428571428571431</v>
      </c>
      <c r="AP205" s="5">
        <f t="shared" si="34"/>
        <v>41.428571428571431</v>
      </c>
      <c r="AQ205" s="5">
        <f t="shared" si="34"/>
        <v>41.428571428571431</v>
      </c>
      <c r="AR205" s="5">
        <f t="shared" si="34"/>
        <v>41.428571428571431</v>
      </c>
      <c r="AS205" s="5">
        <f t="shared" si="34"/>
        <v>41.428571428571431</v>
      </c>
      <c r="AT205" s="5">
        <f t="shared" si="34"/>
        <v>41.428571428571431</v>
      </c>
      <c r="AU205" s="5">
        <f t="shared" si="34"/>
        <v>41.428571428571431</v>
      </c>
      <c r="AV205" s="5">
        <f t="shared" si="34"/>
        <v>86.857142857142861</v>
      </c>
      <c r="AW205" s="5">
        <f t="shared" si="34"/>
        <v>86.857142857142861</v>
      </c>
      <c r="AX205" s="5">
        <f t="shared" si="34"/>
        <v>86.857142857142861</v>
      </c>
      <c r="AY205" s="5">
        <f t="shared" si="34"/>
        <v>86.857142857142861</v>
      </c>
      <c r="AZ205" s="5">
        <f t="shared" si="34"/>
        <v>86.857142857142861</v>
      </c>
      <c r="BA205" s="5">
        <f t="shared" si="34"/>
        <v>86.857142857142861</v>
      </c>
      <c r="BB205" s="5">
        <f t="shared" si="34"/>
        <v>86.857142857142861</v>
      </c>
      <c r="BC205" s="5">
        <f t="shared" si="34"/>
        <v>86.857142857142861</v>
      </c>
      <c r="BD205" s="5">
        <f t="shared" si="34"/>
        <v>86.857142857142861</v>
      </c>
      <c r="BE205" s="5">
        <f t="shared" si="34"/>
        <v>86.857142857142861</v>
      </c>
      <c r="BF205" s="5">
        <f t="shared" si="34"/>
        <v>86.857142857142861</v>
      </c>
      <c r="BG205" s="5">
        <f t="shared" si="34"/>
        <v>86.857142857142861</v>
      </c>
      <c r="BH205" s="5">
        <f t="shared" si="34"/>
        <v>96.571428571428569</v>
      </c>
      <c r="BI205" s="5">
        <f t="shared" si="34"/>
        <v>96.571428571428569</v>
      </c>
      <c r="BJ205" s="5">
        <f t="shared" si="34"/>
        <v>96.571428571428569</v>
      </c>
      <c r="BK205" s="5">
        <f t="shared" si="34"/>
        <v>96.571428571428569</v>
      </c>
      <c r="BL205" s="5">
        <f t="shared" si="34"/>
        <v>96.571428571428569</v>
      </c>
      <c r="BM205" s="5">
        <f t="shared" si="34"/>
        <v>96.571428571428569</v>
      </c>
      <c r="BN205" s="5">
        <f t="shared" si="34"/>
        <v>96.571428571428569</v>
      </c>
      <c r="BO205" s="5">
        <f t="shared" si="34"/>
        <v>96.571428571428569</v>
      </c>
    </row>
    <row r="206" spans="2:67" hidden="1"/>
    <row r="207" spans="2:67" hidden="1"/>
    <row r="208" spans="2:67" hidden="1">
      <c r="B208" s="101" t="s">
        <v>117</v>
      </c>
      <c r="C208" s="5" t="s">
        <v>118</v>
      </c>
      <c r="D208" s="9" t="s">
        <v>287</v>
      </c>
      <c r="E208" s="5">
        <f>E$188*'Edit Conditions'!$C$10*9.8</f>
        <v>490.00000000000006</v>
      </c>
      <c r="F208" s="5">
        <f>F$188*'Edit Conditions'!$C$10*9.8</f>
        <v>490.00000000000006</v>
      </c>
      <c r="G208" s="5">
        <f>G$188*'Edit Conditions'!$C$10*9.8</f>
        <v>490.00000000000006</v>
      </c>
      <c r="H208" s="5">
        <f>H$188*'Edit Conditions'!$C$10*9.8</f>
        <v>490.00000000000006</v>
      </c>
      <c r="I208" s="5">
        <f>I$188*'Edit Conditions'!$C$10*9.8</f>
        <v>490.00000000000006</v>
      </c>
      <c r="J208" s="5">
        <f>J$188*'Edit Conditions'!$C$10*9.8</f>
        <v>490.00000000000006</v>
      </c>
      <c r="K208" s="5">
        <f>K$188*'Edit Conditions'!$C$10*9.8</f>
        <v>490.00000000000006</v>
      </c>
      <c r="L208" s="5">
        <f>L$188*'Edit Conditions'!$C$10*9.8</f>
        <v>490.00000000000006</v>
      </c>
      <c r="M208" s="5">
        <f>M$188*'Edit Conditions'!$C$10*9.8</f>
        <v>490.00000000000006</v>
      </c>
      <c r="N208" s="5">
        <f>N$188*'Edit Conditions'!$C$10*9.8</f>
        <v>490.00000000000006</v>
      </c>
      <c r="O208" s="5">
        <f>O$188*'Edit Conditions'!$C$10*9.8</f>
        <v>490.00000000000006</v>
      </c>
      <c r="P208" s="5">
        <f>P$188*'Edit Conditions'!$C$10*9.8</f>
        <v>490.00000000000006</v>
      </c>
      <c r="Q208" s="5">
        <f>Q$188*'Edit Conditions'!$C$10*9.8</f>
        <v>490.00000000000006</v>
      </c>
      <c r="R208" s="5">
        <f>R$188*'Edit Conditions'!$C$10*9.8</f>
        <v>490.00000000000006</v>
      </c>
      <c r="S208" s="5">
        <f>S$188*'Edit Conditions'!$C$10*9.8</f>
        <v>490.00000000000006</v>
      </c>
      <c r="T208" s="5">
        <f>T$188*'Edit Conditions'!$C$10*9.8</f>
        <v>490.00000000000006</v>
      </c>
      <c r="U208" s="5">
        <f>U$188*'Edit Conditions'!$C$10*9.8</f>
        <v>490.00000000000006</v>
      </c>
      <c r="V208" s="5">
        <f>V$188*'Edit Conditions'!$C$10*9.8</f>
        <v>490.00000000000006</v>
      </c>
      <c r="W208" s="5">
        <f>W$188*'Edit Conditions'!$C$10*9.8</f>
        <v>490.00000000000006</v>
      </c>
      <c r="X208" s="5">
        <f>X$188*'Edit Conditions'!$C$10*9.8</f>
        <v>490.00000000000006</v>
      </c>
      <c r="Y208" s="5">
        <f>Y$188*'Edit Conditions'!$C$10*9.8</f>
        <v>490.00000000000006</v>
      </c>
      <c r="Z208" s="5">
        <f>Z$188*'Edit Conditions'!$C$10*9.8</f>
        <v>490.00000000000006</v>
      </c>
      <c r="AA208" s="5">
        <f>AA$188*'Edit Conditions'!$C$10*9.8</f>
        <v>490.00000000000006</v>
      </c>
      <c r="AB208" s="5">
        <f>AB$188*'Edit Conditions'!$C$10*9.8</f>
        <v>490.00000000000006</v>
      </c>
      <c r="AC208" s="5">
        <f>AC$188*'Edit Conditions'!$C$10*9.8</f>
        <v>490.00000000000006</v>
      </c>
      <c r="AD208" s="5">
        <f>AD$188*'Edit Conditions'!$C$10*9.8</f>
        <v>490.00000000000006</v>
      </c>
      <c r="AE208" s="5">
        <f>AE$188*'Edit Conditions'!$C$10*9.8</f>
        <v>490.00000000000006</v>
      </c>
      <c r="AF208" s="5">
        <f>AF$188*'Edit Conditions'!$C$10*9.8</f>
        <v>490.00000000000006</v>
      </c>
      <c r="AG208" s="5">
        <f>AG$188*'Edit Conditions'!$C$10*9.8</f>
        <v>490.00000000000006</v>
      </c>
      <c r="AH208" s="5">
        <f>AH$188*'Edit Conditions'!$C$10*9.8</f>
        <v>490.00000000000006</v>
      </c>
      <c r="AI208" s="5">
        <f>AI$188*'Edit Conditions'!$C$10*9.8</f>
        <v>490.00000000000006</v>
      </c>
      <c r="AJ208" s="5">
        <f>AJ$188*'Edit Conditions'!$C$10*9.8</f>
        <v>490.00000000000006</v>
      </c>
      <c r="AK208" s="5">
        <f>AK$188*'Edit Conditions'!$C$10*9.8</f>
        <v>490.00000000000006</v>
      </c>
      <c r="AL208" s="5">
        <f>AL$188*'Edit Conditions'!$C$10*9.8</f>
        <v>490.00000000000006</v>
      </c>
      <c r="AM208" s="5">
        <f>AM$188*'Edit Conditions'!$C$10*9.8</f>
        <v>490.00000000000006</v>
      </c>
      <c r="AN208" s="5">
        <f>AN$188*'Edit Conditions'!$C$10*9.8</f>
        <v>490.00000000000006</v>
      </c>
      <c r="AO208" s="5">
        <f>AO$188*'Edit Conditions'!$C$10*9.8</f>
        <v>490.00000000000006</v>
      </c>
      <c r="AP208" s="5">
        <f>AP$188*'Edit Conditions'!$C$10*9.8</f>
        <v>490.00000000000006</v>
      </c>
      <c r="AQ208" s="5">
        <f>AQ$188*'Edit Conditions'!$C$10*9.8</f>
        <v>490.00000000000006</v>
      </c>
      <c r="AR208" s="5">
        <f>AR$188*'Edit Conditions'!$C$10*9.8</f>
        <v>490.00000000000006</v>
      </c>
      <c r="AS208" s="5">
        <f>AS$188*'Edit Conditions'!$C$10*9.8</f>
        <v>490.00000000000006</v>
      </c>
      <c r="AT208" s="5">
        <f>AT$188*'Edit Conditions'!$C$10*9.8</f>
        <v>490.00000000000006</v>
      </c>
      <c r="AU208" s="5">
        <f>AU$188*'Edit Conditions'!$C$10*9.8</f>
        <v>490.00000000000006</v>
      </c>
      <c r="AV208" s="5">
        <f>AV$188*'Edit Conditions'!$C$10*9.8</f>
        <v>490.00000000000006</v>
      </c>
      <c r="AW208" s="5">
        <f>AW$188*'Edit Conditions'!$C$10*9.8</f>
        <v>490.00000000000006</v>
      </c>
      <c r="AX208" s="5">
        <f>AX$188*'Edit Conditions'!$C$10*9.8</f>
        <v>490.00000000000006</v>
      </c>
      <c r="AY208" s="5">
        <f>AY$188*'Edit Conditions'!$C$10*9.8</f>
        <v>490.00000000000006</v>
      </c>
      <c r="AZ208" s="5">
        <f>AZ$188*'Edit Conditions'!$C$10*9.8</f>
        <v>490.00000000000006</v>
      </c>
      <c r="BA208" s="5">
        <f>BA$188*'Edit Conditions'!$C$10*9.8</f>
        <v>490.00000000000006</v>
      </c>
      <c r="BB208" s="5">
        <f>BB$188*'Edit Conditions'!$C$10*9.8</f>
        <v>490.00000000000006</v>
      </c>
      <c r="BC208" s="5">
        <f>BC$188*'Edit Conditions'!$C$10*9.8</f>
        <v>490.00000000000006</v>
      </c>
      <c r="BD208" s="5">
        <f>BD$188*'Edit Conditions'!$C$10*9.8</f>
        <v>490.00000000000006</v>
      </c>
      <c r="BE208" s="5">
        <f>BE$188*'Edit Conditions'!$C$10*9.8</f>
        <v>490.00000000000006</v>
      </c>
      <c r="BF208" s="5">
        <f>BF$188*'Edit Conditions'!$C$10*9.8</f>
        <v>490.00000000000006</v>
      </c>
      <c r="BG208" s="5">
        <f>BG$188*'Edit Conditions'!$C$10*9.8</f>
        <v>490.00000000000006</v>
      </c>
      <c r="BH208" s="5">
        <f>BH$188*'Edit Conditions'!$C$10*9.8</f>
        <v>490.00000000000006</v>
      </c>
      <c r="BI208" s="5">
        <f>BI$188*'Edit Conditions'!$C$10*9.8</f>
        <v>490.00000000000006</v>
      </c>
      <c r="BJ208" s="5">
        <f>BJ$188*'Edit Conditions'!$C$10*9.8</f>
        <v>490.00000000000006</v>
      </c>
      <c r="BK208" s="5">
        <f>BK$188*'Edit Conditions'!$C$10*9.8</f>
        <v>490.00000000000006</v>
      </c>
      <c r="BL208" s="5">
        <f>BL$188*'Edit Conditions'!$C$10*9.8</f>
        <v>490.00000000000006</v>
      </c>
      <c r="BM208" s="5">
        <f>BM$188*'Edit Conditions'!$C$10*9.8</f>
        <v>490.00000000000006</v>
      </c>
      <c r="BN208" s="5">
        <f>BN$188*'Edit Conditions'!$C$10*9.8</f>
        <v>490.00000000000006</v>
      </c>
      <c r="BO208" s="5">
        <f>BO$188*'Edit Conditions'!$C$10*9.8</f>
        <v>490.00000000000006</v>
      </c>
    </row>
    <row r="209" spans="2:67" hidden="1">
      <c r="B209" s="101"/>
      <c r="C209" s="5" t="s">
        <v>119</v>
      </c>
      <c r="D209" s="9" t="s">
        <v>285</v>
      </c>
      <c r="E209" s="5">
        <f>'Edit Conditions'!$C$10*'Life Calculation'!$E$186*9.8</f>
        <v>0</v>
      </c>
      <c r="F209" s="5">
        <f>'Edit Conditions'!$C$10*'Life Calculation'!$E$186*9.8</f>
        <v>0</v>
      </c>
      <c r="G209" s="5">
        <f>'Edit Conditions'!$C$10*'Life Calculation'!$E$186*9.8</f>
        <v>0</v>
      </c>
      <c r="H209" s="5">
        <f>'Edit Conditions'!$C$10*'Life Calculation'!$E$186*9.8</f>
        <v>0</v>
      </c>
      <c r="I209" s="5">
        <f>'Edit Conditions'!$C$10*'Life Calculation'!$E$186*9.8</f>
        <v>0</v>
      </c>
      <c r="J209" s="5">
        <f>'Edit Conditions'!$C$10*'Life Calculation'!$E$186*9.8</f>
        <v>0</v>
      </c>
      <c r="K209" s="5">
        <f>'Edit Conditions'!$C$10*'Life Calculation'!$E$186*9.8</f>
        <v>0</v>
      </c>
      <c r="L209" s="5">
        <f>'Edit Conditions'!$C$10*'Life Calculation'!$E$186*9.8</f>
        <v>0</v>
      </c>
      <c r="M209" s="5">
        <f>'Edit Conditions'!$C$10*'Life Calculation'!$E$186*9.8</f>
        <v>0</v>
      </c>
      <c r="N209" s="5">
        <f>'Edit Conditions'!$C$10*'Life Calculation'!$E$186*9.8</f>
        <v>0</v>
      </c>
      <c r="O209" s="5">
        <f>'Edit Conditions'!$C$10*'Life Calculation'!$E$186*9.8</f>
        <v>0</v>
      </c>
      <c r="P209" s="5">
        <f>'Edit Conditions'!$C$10*'Life Calculation'!$E$186*9.8</f>
        <v>0</v>
      </c>
      <c r="Q209" s="5">
        <f>'Edit Conditions'!$C$10*'Life Calculation'!$E$186*9.8</f>
        <v>0</v>
      </c>
      <c r="R209" s="5">
        <f>'Edit Conditions'!$C$10*'Life Calculation'!$E$186*9.8</f>
        <v>0</v>
      </c>
      <c r="S209" s="5">
        <f>'Edit Conditions'!$C$10*'Life Calculation'!$E$186*9.8</f>
        <v>0</v>
      </c>
      <c r="T209" s="5">
        <f>'Edit Conditions'!$C$10*'Life Calculation'!$E$186*9.8</f>
        <v>0</v>
      </c>
      <c r="U209" s="5">
        <f>'Edit Conditions'!$C$10*'Life Calculation'!$E$186*9.8</f>
        <v>0</v>
      </c>
      <c r="V209" s="5">
        <f>'Edit Conditions'!$C$10*'Life Calculation'!$E$186*9.8</f>
        <v>0</v>
      </c>
      <c r="W209" s="5">
        <f>'Edit Conditions'!$C$10*'Life Calculation'!$E$186*9.8</f>
        <v>0</v>
      </c>
      <c r="X209" s="5">
        <f>'Edit Conditions'!$C$10*'Life Calculation'!$E$186*9.8</f>
        <v>0</v>
      </c>
      <c r="Y209" s="5">
        <f>'Edit Conditions'!$C$10*'Life Calculation'!$E$186*9.8</f>
        <v>0</v>
      </c>
      <c r="Z209" s="5">
        <f>'Edit Conditions'!$C$10*'Life Calculation'!$E$186*9.8</f>
        <v>0</v>
      </c>
      <c r="AA209" s="5">
        <f>'Edit Conditions'!$C$10*'Life Calculation'!$E$186*9.8</f>
        <v>0</v>
      </c>
      <c r="AB209" s="5">
        <f>'Edit Conditions'!$C$10*'Life Calculation'!$E$186*9.8</f>
        <v>0</v>
      </c>
      <c r="AC209" s="5">
        <f>'Edit Conditions'!$C$10*'Life Calculation'!$E$186*9.8</f>
        <v>0</v>
      </c>
      <c r="AD209" s="5">
        <f>'Edit Conditions'!$C$10*'Life Calculation'!$E$186*9.8</f>
        <v>0</v>
      </c>
      <c r="AE209" s="5">
        <f>'Edit Conditions'!$C$10*'Life Calculation'!$E$186*9.8</f>
        <v>0</v>
      </c>
      <c r="AF209" s="5">
        <f>'Edit Conditions'!$C$10*'Life Calculation'!$E$186*9.8</f>
        <v>0</v>
      </c>
      <c r="AG209" s="5">
        <f>'Edit Conditions'!$C$10*'Life Calculation'!$E$186*9.8</f>
        <v>0</v>
      </c>
      <c r="AH209" s="5">
        <f>'Edit Conditions'!$C$10*'Life Calculation'!$E$186*9.8</f>
        <v>0</v>
      </c>
      <c r="AI209" s="5">
        <f>'Edit Conditions'!$C$10*'Life Calculation'!$E$186*9.8</f>
        <v>0</v>
      </c>
      <c r="AJ209" s="5">
        <f>'Edit Conditions'!$C$10*'Life Calculation'!$E$186*9.8</f>
        <v>0</v>
      </c>
      <c r="AK209" s="5">
        <f>'Edit Conditions'!$C$10*'Life Calculation'!$E$186*9.8</f>
        <v>0</v>
      </c>
      <c r="AL209" s="5">
        <f>'Edit Conditions'!$C$10*'Life Calculation'!$E$186*9.8</f>
        <v>0</v>
      </c>
      <c r="AM209" s="5">
        <f>'Edit Conditions'!$C$10*'Life Calculation'!$E$186*9.8</f>
        <v>0</v>
      </c>
      <c r="AN209" s="5">
        <f>'Edit Conditions'!$C$10*'Life Calculation'!$E$186*9.8</f>
        <v>0</v>
      </c>
      <c r="AO209" s="5">
        <f>'Edit Conditions'!$C$10*'Life Calculation'!$E$186*9.8</f>
        <v>0</v>
      </c>
      <c r="AP209" s="5">
        <f>'Edit Conditions'!$C$10*'Life Calculation'!$E$186*9.8</f>
        <v>0</v>
      </c>
      <c r="AQ209" s="5">
        <f>'Edit Conditions'!$C$10*'Life Calculation'!$E$186*9.8</f>
        <v>0</v>
      </c>
      <c r="AR209" s="5">
        <f>'Edit Conditions'!$C$10*'Life Calculation'!$E$186*9.8</f>
        <v>0</v>
      </c>
      <c r="AS209" s="5">
        <f>'Edit Conditions'!$C$10*'Life Calculation'!$E$186*9.8</f>
        <v>0</v>
      </c>
      <c r="AT209" s="5">
        <f>'Edit Conditions'!$C$10*'Life Calculation'!$E$186*9.8</f>
        <v>0</v>
      </c>
      <c r="AU209" s="5">
        <f>'Edit Conditions'!$C$10*'Life Calculation'!$E$186*9.8</f>
        <v>0</v>
      </c>
      <c r="AV209" s="5">
        <f>'Edit Conditions'!$C$10*'Life Calculation'!$E$186*9.8</f>
        <v>0</v>
      </c>
      <c r="AW209" s="5">
        <f>'Edit Conditions'!$C$10*'Life Calculation'!$E$186*9.8</f>
        <v>0</v>
      </c>
      <c r="AX209" s="5">
        <f>'Edit Conditions'!$C$10*'Life Calculation'!$E$186*9.8</f>
        <v>0</v>
      </c>
      <c r="AY209" s="5">
        <f>'Edit Conditions'!$C$10*'Life Calculation'!$E$186*9.8</f>
        <v>0</v>
      </c>
      <c r="AZ209" s="5">
        <f>'Edit Conditions'!$C$10*'Life Calculation'!$E$186*9.8</f>
        <v>0</v>
      </c>
      <c r="BA209" s="5">
        <f>'Edit Conditions'!$C$10*'Life Calculation'!$E$186*9.8</f>
        <v>0</v>
      </c>
      <c r="BB209" s="5">
        <f>'Edit Conditions'!$C$10*'Life Calculation'!$E$186*9.8</f>
        <v>0</v>
      </c>
      <c r="BC209" s="5">
        <f>'Edit Conditions'!$C$10*'Life Calculation'!$E$186*9.8</f>
        <v>0</v>
      </c>
      <c r="BD209" s="5">
        <f>'Edit Conditions'!$C$10*'Life Calculation'!$E$186*9.8</f>
        <v>0</v>
      </c>
      <c r="BE209" s="5">
        <f>'Edit Conditions'!$C$10*'Life Calculation'!$E$186*9.8</f>
        <v>0</v>
      </c>
      <c r="BF209" s="5">
        <f>'Edit Conditions'!$C$10*'Life Calculation'!$E$186*9.8</f>
        <v>0</v>
      </c>
      <c r="BG209" s="5">
        <f>'Edit Conditions'!$C$10*'Life Calculation'!$E$186*9.8</f>
        <v>0</v>
      </c>
      <c r="BH209" s="5">
        <f>'Edit Conditions'!$C$10*'Life Calculation'!$E$186*9.8</f>
        <v>0</v>
      </c>
      <c r="BI209" s="5">
        <f>'Edit Conditions'!$C$10*'Life Calculation'!$E$186*9.8</f>
        <v>0</v>
      </c>
      <c r="BJ209" s="5">
        <f>'Edit Conditions'!$C$10*'Life Calculation'!$E$186*9.8</f>
        <v>0</v>
      </c>
      <c r="BK209" s="5">
        <f>'Edit Conditions'!$C$10*'Life Calculation'!$E$186*9.8</f>
        <v>0</v>
      </c>
      <c r="BL209" s="5">
        <f>'Edit Conditions'!$C$10*'Life Calculation'!$E$186*9.8</f>
        <v>0</v>
      </c>
      <c r="BM209" s="5">
        <f>'Edit Conditions'!$C$10*'Life Calculation'!$E$186*9.8</f>
        <v>0</v>
      </c>
      <c r="BN209" s="5">
        <f>'Edit Conditions'!$C$10*'Life Calculation'!$E$186*9.8</f>
        <v>0</v>
      </c>
      <c r="BO209" s="5">
        <f>'Edit Conditions'!$C$10*'Life Calculation'!$E$186*9.8</f>
        <v>0</v>
      </c>
    </row>
    <row r="210" spans="2:67" hidden="1">
      <c r="B210" s="101"/>
      <c r="C210" s="5" t="s">
        <v>120</v>
      </c>
      <c r="D210" s="9" t="s">
        <v>291</v>
      </c>
      <c r="E210" s="5">
        <f>'Edit Conditions'!$C$15+('Life Calculation'!E$186*'Edit Conditions'!$C$10*'Edit Conditions'!$C$12/1000*9.8)+(E$188*'Edit Conditions'!$C$10*('Edit Conditions'!$C$11+'Life Calculation'!E$183)/1000*9.8)</f>
        <v>41.42</v>
      </c>
      <c r="F210" s="5">
        <f>'Edit Conditions'!$C$15+('Life Calculation'!F$186*'Edit Conditions'!$C$10*'Edit Conditions'!$C$12/1000*9.8)+(F$188*'Edit Conditions'!$C$10*('Edit Conditions'!$C$11+'Life Calculation'!F$183)/1000*9.8)</f>
        <v>41.42</v>
      </c>
      <c r="G210" s="5">
        <f>'Edit Conditions'!$C$15+('Life Calculation'!G$186*'Edit Conditions'!$C$10*'Edit Conditions'!$C$12/1000*9.8)+(G$188*'Edit Conditions'!$C$10*('Edit Conditions'!$C$11+'Life Calculation'!G$183)/1000*9.8)</f>
        <v>41.42</v>
      </c>
      <c r="H210" s="5">
        <f>'Edit Conditions'!$C$15+('Life Calculation'!H$186*'Edit Conditions'!$C$10*'Edit Conditions'!$C$12/1000*9.8)+(H$188*'Edit Conditions'!$C$10*('Edit Conditions'!$C$11+'Life Calculation'!H$183)/1000*9.8)</f>
        <v>41.42</v>
      </c>
      <c r="I210" s="5">
        <f>'Edit Conditions'!$C$15+('Life Calculation'!I$186*'Edit Conditions'!$C$10*'Edit Conditions'!$C$12/1000*9.8)+(I$188*'Edit Conditions'!$C$10*('Edit Conditions'!$C$11+'Life Calculation'!I$183)/1000*9.8)</f>
        <v>41.42</v>
      </c>
      <c r="J210" s="5">
        <f>'Edit Conditions'!$C$15+('Life Calculation'!J$186*'Edit Conditions'!$C$10*'Edit Conditions'!$C$12/1000*9.8)+(J$188*'Edit Conditions'!$C$10*('Edit Conditions'!$C$11+'Life Calculation'!J$183)/1000*9.8)</f>
        <v>41.42</v>
      </c>
      <c r="K210" s="5">
        <f>'Edit Conditions'!$C$15+('Life Calculation'!K$186*'Edit Conditions'!$C$10*'Edit Conditions'!$C$12/1000*9.8)+(K$188*'Edit Conditions'!$C$10*('Edit Conditions'!$C$11+'Life Calculation'!K$183)/1000*9.8)</f>
        <v>41.42</v>
      </c>
      <c r="L210" s="5">
        <f>'Edit Conditions'!$C$15+('Life Calculation'!L$186*'Edit Conditions'!$C$10*'Edit Conditions'!$C$12/1000*9.8)+(L$188*'Edit Conditions'!$C$10*('Edit Conditions'!$C$11+'Life Calculation'!L$183)/1000*9.8)</f>
        <v>41.42</v>
      </c>
      <c r="M210" s="5">
        <f>'Edit Conditions'!$C$15+('Life Calculation'!M$186*'Edit Conditions'!$C$10*'Edit Conditions'!$C$12/1000*9.8)+(M$188*'Edit Conditions'!$C$10*('Edit Conditions'!$C$11+'Life Calculation'!M$183)/1000*9.8)</f>
        <v>50.24</v>
      </c>
      <c r="N210" s="5">
        <f>'Edit Conditions'!$C$15+('Life Calculation'!N$186*'Edit Conditions'!$C$10*'Edit Conditions'!$C$12/1000*9.8)+(N$188*'Edit Conditions'!$C$10*('Edit Conditions'!$C$11+'Life Calculation'!N$183)/1000*9.8)</f>
        <v>50.24</v>
      </c>
      <c r="O210" s="5">
        <f>'Edit Conditions'!$C$15+('Life Calculation'!O$186*'Edit Conditions'!$C$10*'Edit Conditions'!$C$12/1000*9.8)+(O$188*'Edit Conditions'!$C$10*('Edit Conditions'!$C$11+'Life Calculation'!O$183)/1000*9.8)</f>
        <v>50.24</v>
      </c>
      <c r="P210" s="5">
        <f>'Edit Conditions'!$C$15+('Life Calculation'!P$186*'Edit Conditions'!$C$10*'Edit Conditions'!$C$12/1000*9.8)+(P$188*'Edit Conditions'!$C$10*('Edit Conditions'!$C$11+'Life Calculation'!P$183)/1000*9.8)</f>
        <v>50.24</v>
      </c>
      <c r="Q210" s="5">
        <f>'Edit Conditions'!$C$15+('Life Calculation'!Q$186*'Edit Conditions'!$C$10*'Edit Conditions'!$C$12/1000*9.8)+(Q$188*'Edit Conditions'!$C$10*('Edit Conditions'!$C$11+'Life Calculation'!Q$183)/1000*9.8)</f>
        <v>50.24</v>
      </c>
      <c r="R210" s="5">
        <f>'Edit Conditions'!$C$15+('Life Calculation'!R$186*'Edit Conditions'!$C$10*'Edit Conditions'!$C$12/1000*9.8)+(R$188*'Edit Conditions'!$C$10*('Edit Conditions'!$C$11+'Life Calculation'!R$183)/1000*9.8)</f>
        <v>50.24</v>
      </c>
      <c r="S210" s="5">
        <f>'Edit Conditions'!$C$15+('Life Calculation'!S$186*'Edit Conditions'!$C$10*'Edit Conditions'!$C$12/1000*9.8)+(S$188*'Edit Conditions'!$C$10*('Edit Conditions'!$C$11+'Life Calculation'!S$183)/1000*9.8)</f>
        <v>53.18</v>
      </c>
      <c r="T210" s="5">
        <f>'Edit Conditions'!$C$15+('Life Calculation'!T$186*'Edit Conditions'!$C$10*'Edit Conditions'!$C$12/1000*9.8)+(T$188*'Edit Conditions'!$C$10*('Edit Conditions'!$C$11+'Life Calculation'!T$183)/1000*9.8)</f>
        <v>53.18</v>
      </c>
      <c r="U210" s="5">
        <f>'Edit Conditions'!$C$15+('Life Calculation'!U$186*'Edit Conditions'!$C$10*'Edit Conditions'!$C$12/1000*9.8)+(U$188*'Edit Conditions'!$C$10*('Edit Conditions'!$C$11+'Life Calculation'!U$183)/1000*9.8)</f>
        <v>53.18</v>
      </c>
      <c r="V210" s="5">
        <f>'Edit Conditions'!$C$15+('Life Calculation'!V$186*'Edit Conditions'!$C$10*'Edit Conditions'!$C$12/1000*9.8)+(V$188*'Edit Conditions'!$C$10*('Edit Conditions'!$C$11+'Life Calculation'!V$183)/1000*9.8)</f>
        <v>53.18</v>
      </c>
      <c r="W210" s="5">
        <f>'Edit Conditions'!$C$15+('Life Calculation'!W$186*'Edit Conditions'!$C$10*'Edit Conditions'!$C$12/1000*9.8)+(W$188*'Edit Conditions'!$C$10*('Edit Conditions'!$C$11+'Life Calculation'!W$183)/1000*9.8)</f>
        <v>53.18</v>
      </c>
      <c r="X210" s="5">
        <f>'Edit Conditions'!$C$15+('Life Calculation'!X$186*'Edit Conditions'!$C$10*'Edit Conditions'!$C$12/1000*9.8)+(X$188*'Edit Conditions'!$C$10*('Edit Conditions'!$C$11+'Life Calculation'!X$183)/1000*9.8)</f>
        <v>53.18</v>
      </c>
      <c r="Y210" s="5">
        <f>'Edit Conditions'!$C$15+('Life Calculation'!Y$186*'Edit Conditions'!$C$10*'Edit Conditions'!$C$12/1000*9.8)+(Y$188*'Edit Conditions'!$C$10*('Edit Conditions'!$C$11+'Life Calculation'!Y$183)/1000*9.8)</f>
        <v>56.120000000000005</v>
      </c>
      <c r="Z210" s="5">
        <f>'Edit Conditions'!$C$15+('Life Calculation'!Z$186*'Edit Conditions'!$C$10*'Edit Conditions'!$C$12/1000*9.8)+(Z$188*'Edit Conditions'!$C$10*('Edit Conditions'!$C$11+'Life Calculation'!Z$183)/1000*9.8)</f>
        <v>56.120000000000005</v>
      </c>
      <c r="AA210" s="5">
        <f>'Edit Conditions'!$C$15+('Life Calculation'!AA$186*'Edit Conditions'!$C$10*'Edit Conditions'!$C$12/1000*9.8)+(AA$188*'Edit Conditions'!$C$10*('Edit Conditions'!$C$11+'Life Calculation'!AA$183)/1000*9.8)</f>
        <v>56.120000000000005</v>
      </c>
      <c r="AB210" s="5">
        <f>'Edit Conditions'!$C$15+('Life Calculation'!AB$186*'Edit Conditions'!$C$10*'Edit Conditions'!$C$12/1000*9.8)+(AB$188*'Edit Conditions'!$C$10*('Edit Conditions'!$C$11+'Life Calculation'!AB$183)/1000*9.8)</f>
        <v>56.120000000000005</v>
      </c>
      <c r="AC210" s="5">
        <f>'Edit Conditions'!$C$15+('Life Calculation'!AC$186*'Edit Conditions'!$C$10*'Edit Conditions'!$C$12/1000*9.8)+(AC$188*'Edit Conditions'!$C$10*('Edit Conditions'!$C$11+'Life Calculation'!AC$183)/1000*9.8)</f>
        <v>56.120000000000005</v>
      </c>
      <c r="AD210" s="5">
        <f>'Edit Conditions'!$C$15+('Life Calculation'!AD$186*'Edit Conditions'!$C$10*'Edit Conditions'!$C$12/1000*9.8)+(AD$188*'Edit Conditions'!$C$10*('Edit Conditions'!$C$11+'Life Calculation'!AD$183)/1000*9.8)</f>
        <v>56.120000000000005</v>
      </c>
      <c r="AE210" s="5">
        <f>'Edit Conditions'!$C$15+('Life Calculation'!AE$186*'Edit Conditions'!$C$10*'Edit Conditions'!$C$12/1000*9.8)+(AE$188*'Edit Conditions'!$C$10*('Edit Conditions'!$C$11+'Life Calculation'!AE$183)/1000*9.8)</f>
        <v>58.08</v>
      </c>
      <c r="AF210" s="5">
        <f>'Edit Conditions'!$C$15+('Life Calculation'!AF$186*'Edit Conditions'!$C$10*'Edit Conditions'!$C$12/1000*9.8)+(AF$188*'Edit Conditions'!$C$10*('Edit Conditions'!$C$11+'Life Calculation'!AF$183)/1000*9.8)</f>
        <v>58.08</v>
      </c>
      <c r="AG210" s="5">
        <f>'Edit Conditions'!$C$15+('Life Calculation'!AG$186*'Edit Conditions'!$C$10*'Edit Conditions'!$C$12/1000*9.8)+(AG$188*'Edit Conditions'!$C$10*('Edit Conditions'!$C$11+'Life Calculation'!AG$183)/1000*9.8)</f>
        <v>58.08</v>
      </c>
      <c r="AH210" s="5">
        <f>'Edit Conditions'!$C$15+('Life Calculation'!AH$186*'Edit Conditions'!$C$10*'Edit Conditions'!$C$12/1000*9.8)+(AH$188*'Edit Conditions'!$C$10*('Edit Conditions'!$C$11+'Life Calculation'!AH$183)/1000*9.8)</f>
        <v>58.08</v>
      </c>
      <c r="AI210" s="5">
        <f>'Edit Conditions'!$C$15+('Life Calculation'!AI$186*'Edit Conditions'!$C$10*'Edit Conditions'!$C$12/1000*9.8)+(AI$188*'Edit Conditions'!$C$10*('Edit Conditions'!$C$11+'Life Calculation'!AI$183)/1000*9.8)</f>
        <v>58.08</v>
      </c>
      <c r="AJ210" s="5">
        <f>'Edit Conditions'!$C$15+('Life Calculation'!AJ$186*'Edit Conditions'!$C$10*'Edit Conditions'!$C$12/1000*9.8)+(AJ$188*'Edit Conditions'!$C$10*('Edit Conditions'!$C$11+'Life Calculation'!AJ$183)/1000*9.8)</f>
        <v>44.36</v>
      </c>
      <c r="AK210" s="5">
        <f>'Edit Conditions'!$C$15+('Life Calculation'!AK$186*'Edit Conditions'!$C$10*'Edit Conditions'!$C$12/1000*9.8)+(AK$188*'Edit Conditions'!$C$10*('Edit Conditions'!$C$11+'Life Calculation'!AK$183)/1000*9.8)</f>
        <v>44.36</v>
      </c>
      <c r="AL210" s="5">
        <f>'Edit Conditions'!$C$15+('Life Calculation'!AL$186*'Edit Conditions'!$C$10*'Edit Conditions'!$C$12/1000*9.8)+(AL$188*'Edit Conditions'!$C$10*('Edit Conditions'!$C$11+'Life Calculation'!AL$183)/1000*9.8)</f>
        <v>44.36</v>
      </c>
      <c r="AM210" s="5">
        <f>'Edit Conditions'!$C$15+('Life Calculation'!AM$186*'Edit Conditions'!$C$10*'Edit Conditions'!$C$12/1000*9.8)+(AM$188*'Edit Conditions'!$C$10*('Edit Conditions'!$C$11+'Life Calculation'!AM$183)/1000*9.8)</f>
        <v>44.36</v>
      </c>
      <c r="AN210" s="5">
        <f>'Edit Conditions'!$C$15+('Life Calculation'!AN$186*'Edit Conditions'!$C$10*'Edit Conditions'!$C$12/1000*9.8)+(AN$188*'Edit Conditions'!$C$10*('Edit Conditions'!$C$11+'Life Calculation'!AN$183)/1000*9.8)</f>
        <v>44.36</v>
      </c>
      <c r="AO210" s="5">
        <f>'Edit Conditions'!$C$15+('Life Calculation'!AO$186*'Edit Conditions'!$C$10*'Edit Conditions'!$C$12/1000*9.8)+(AO$188*'Edit Conditions'!$C$10*('Edit Conditions'!$C$11+'Life Calculation'!AO$183)/1000*9.8)</f>
        <v>44.36</v>
      </c>
      <c r="AP210" s="5">
        <f>'Edit Conditions'!$C$15+('Life Calculation'!AP$186*'Edit Conditions'!$C$10*'Edit Conditions'!$C$12/1000*9.8)+(AP$188*'Edit Conditions'!$C$10*('Edit Conditions'!$C$11+'Life Calculation'!AP$183)/1000*9.8)</f>
        <v>44.36</v>
      </c>
      <c r="AQ210" s="5">
        <f>'Edit Conditions'!$C$15+('Life Calculation'!AQ$186*'Edit Conditions'!$C$10*'Edit Conditions'!$C$12/1000*9.8)+(AQ$188*'Edit Conditions'!$C$10*('Edit Conditions'!$C$11+'Life Calculation'!AQ$183)/1000*9.8)</f>
        <v>44.36</v>
      </c>
      <c r="AR210" s="5">
        <f>'Edit Conditions'!$C$15+('Life Calculation'!AR$186*'Edit Conditions'!$C$10*'Edit Conditions'!$C$12/1000*9.8)+(AR$188*'Edit Conditions'!$C$10*('Edit Conditions'!$C$11+'Life Calculation'!AR$183)/1000*9.8)</f>
        <v>44.36</v>
      </c>
      <c r="AS210" s="5">
        <f>'Edit Conditions'!$C$15+('Life Calculation'!AS$186*'Edit Conditions'!$C$10*'Edit Conditions'!$C$12/1000*9.8)+(AS$188*'Edit Conditions'!$C$10*('Edit Conditions'!$C$11+'Life Calculation'!AS$183)/1000*9.8)</f>
        <v>44.36</v>
      </c>
      <c r="AT210" s="5">
        <f>'Edit Conditions'!$C$15+('Life Calculation'!AT$186*'Edit Conditions'!$C$10*'Edit Conditions'!$C$12/1000*9.8)+(AT$188*'Edit Conditions'!$C$10*('Edit Conditions'!$C$11+'Life Calculation'!AT$183)/1000*9.8)</f>
        <v>44.36</v>
      </c>
      <c r="AU210" s="5">
        <f>'Edit Conditions'!$C$15+('Life Calculation'!AU$186*'Edit Conditions'!$C$10*'Edit Conditions'!$C$12/1000*9.8)+(AU$188*'Edit Conditions'!$C$10*('Edit Conditions'!$C$11+'Life Calculation'!AU$183)/1000*9.8)</f>
        <v>44.36</v>
      </c>
      <c r="AV210" s="5">
        <f>'Edit Conditions'!$C$15+('Life Calculation'!AV$186*'Edit Conditions'!$C$10*'Edit Conditions'!$C$12/1000*9.8)+(AV$188*'Edit Conditions'!$C$10*('Edit Conditions'!$C$11+'Life Calculation'!AV$183)/1000*9.8)</f>
        <v>43.38</v>
      </c>
      <c r="AW210" s="5">
        <f>'Edit Conditions'!$C$15+('Life Calculation'!AW$186*'Edit Conditions'!$C$10*'Edit Conditions'!$C$12/1000*9.8)+(AW$188*'Edit Conditions'!$C$10*('Edit Conditions'!$C$11+'Life Calculation'!AW$183)/1000*9.8)</f>
        <v>43.38</v>
      </c>
      <c r="AX210" s="5">
        <f>'Edit Conditions'!$C$15+('Life Calculation'!AX$186*'Edit Conditions'!$C$10*'Edit Conditions'!$C$12/1000*9.8)+(AX$188*'Edit Conditions'!$C$10*('Edit Conditions'!$C$11+'Life Calculation'!AX$183)/1000*9.8)</f>
        <v>43.38</v>
      </c>
      <c r="AY210" s="5">
        <f>'Edit Conditions'!$C$15+('Life Calculation'!AY$186*'Edit Conditions'!$C$10*'Edit Conditions'!$C$12/1000*9.8)+(AY$188*'Edit Conditions'!$C$10*('Edit Conditions'!$C$11+'Life Calculation'!AY$183)/1000*9.8)</f>
        <v>43.38</v>
      </c>
      <c r="AZ210" s="5">
        <f>'Edit Conditions'!$C$15+('Life Calculation'!AZ$186*'Edit Conditions'!$C$10*'Edit Conditions'!$C$12/1000*9.8)+(AZ$188*'Edit Conditions'!$C$10*('Edit Conditions'!$C$11+'Life Calculation'!AZ$183)/1000*9.8)</f>
        <v>43.38</v>
      </c>
      <c r="BA210" s="5">
        <f>'Edit Conditions'!$C$15+('Life Calculation'!BA$186*'Edit Conditions'!$C$10*'Edit Conditions'!$C$12/1000*9.8)+(BA$188*'Edit Conditions'!$C$10*('Edit Conditions'!$C$11+'Life Calculation'!BA$183)/1000*9.8)</f>
        <v>43.38</v>
      </c>
      <c r="BB210" s="5">
        <f>'Edit Conditions'!$C$15+('Life Calculation'!BB$186*'Edit Conditions'!$C$10*'Edit Conditions'!$C$12/1000*9.8)+(BB$188*'Edit Conditions'!$C$10*('Edit Conditions'!$C$11+'Life Calculation'!BB$183)/1000*9.8)</f>
        <v>43.38</v>
      </c>
      <c r="BC210" s="5">
        <f>'Edit Conditions'!$C$15+('Life Calculation'!BC$186*'Edit Conditions'!$C$10*'Edit Conditions'!$C$12/1000*9.8)+(BC$188*'Edit Conditions'!$C$10*('Edit Conditions'!$C$11+'Life Calculation'!BC$183)/1000*9.8)</f>
        <v>43.38</v>
      </c>
      <c r="BD210" s="5">
        <f>'Edit Conditions'!$C$15+('Life Calculation'!BD$186*'Edit Conditions'!$C$10*'Edit Conditions'!$C$12/1000*9.8)+(BD$188*'Edit Conditions'!$C$10*('Edit Conditions'!$C$11+'Life Calculation'!BD$183)/1000*9.8)</f>
        <v>43.38</v>
      </c>
      <c r="BE210" s="5">
        <f>'Edit Conditions'!$C$15+('Life Calculation'!BE$186*'Edit Conditions'!$C$10*'Edit Conditions'!$C$12/1000*9.8)+(BE$188*'Edit Conditions'!$C$10*('Edit Conditions'!$C$11+'Life Calculation'!BE$183)/1000*9.8)</f>
        <v>43.38</v>
      </c>
      <c r="BF210" s="5">
        <f>'Edit Conditions'!$C$15+('Life Calculation'!BF$186*'Edit Conditions'!$C$10*'Edit Conditions'!$C$12/1000*9.8)+(BF$188*'Edit Conditions'!$C$10*('Edit Conditions'!$C$11+'Life Calculation'!BF$183)/1000*9.8)</f>
        <v>43.38</v>
      </c>
      <c r="BG210" s="5">
        <f>'Edit Conditions'!$C$15+('Life Calculation'!BG$186*'Edit Conditions'!$C$10*'Edit Conditions'!$C$12/1000*9.8)+(BG$188*'Edit Conditions'!$C$10*('Edit Conditions'!$C$11+'Life Calculation'!BG$183)/1000*9.8)</f>
        <v>43.38</v>
      </c>
      <c r="BH210" s="5">
        <f>'Edit Conditions'!$C$15+('Life Calculation'!BH$186*'Edit Conditions'!$C$10*'Edit Conditions'!$C$12/1000*9.8)+(BH$188*'Edit Conditions'!$C$10*('Edit Conditions'!$C$11+'Life Calculation'!BH$183)/1000*9.8)</f>
        <v>45.34</v>
      </c>
      <c r="BI210" s="5">
        <f>'Edit Conditions'!$C$15+('Life Calculation'!BI$186*'Edit Conditions'!$C$10*'Edit Conditions'!$C$12/1000*9.8)+(BI$188*'Edit Conditions'!$C$10*('Edit Conditions'!$C$11+'Life Calculation'!BI$183)/1000*9.8)</f>
        <v>45.34</v>
      </c>
      <c r="BJ210" s="5">
        <f>'Edit Conditions'!$C$15+('Life Calculation'!BJ$186*'Edit Conditions'!$C$10*'Edit Conditions'!$C$12/1000*9.8)+(BJ$188*'Edit Conditions'!$C$10*('Edit Conditions'!$C$11+'Life Calculation'!BJ$183)/1000*9.8)</f>
        <v>45.34</v>
      </c>
      <c r="BK210" s="5">
        <f>'Edit Conditions'!$C$15+('Life Calculation'!BK$186*'Edit Conditions'!$C$10*'Edit Conditions'!$C$12/1000*9.8)+(BK$188*'Edit Conditions'!$C$10*('Edit Conditions'!$C$11+'Life Calculation'!BK$183)/1000*9.8)</f>
        <v>45.34</v>
      </c>
      <c r="BL210" s="5">
        <f>'Edit Conditions'!$C$15+('Life Calculation'!BL$186*'Edit Conditions'!$C$10*'Edit Conditions'!$C$12/1000*9.8)+(BL$188*'Edit Conditions'!$C$10*('Edit Conditions'!$C$11+'Life Calculation'!BL$183)/1000*9.8)</f>
        <v>45.34</v>
      </c>
      <c r="BM210" s="5">
        <f>'Edit Conditions'!$C$15+('Life Calculation'!BM$186*'Edit Conditions'!$C$10*'Edit Conditions'!$C$12/1000*9.8)+(BM$188*'Edit Conditions'!$C$10*('Edit Conditions'!$C$11+'Life Calculation'!BM$183)/1000*9.8)</f>
        <v>45.34</v>
      </c>
      <c r="BN210" s="5">
        <f>'Edit Conditions'!$C$15+('Life Calculation'!BN$186*'Edit Conditions'!$C$10*'Edit Conditions'!$C$12/1000*9.8)+(BN$188*'Edit Conditions'!$C$10*('Edit Conditions'!$C$11+'Life Calculation'!BN$183)/1000*9.8)</f>
        <v>45.34</v>
      </c>
      <c r="BO210" s="5">
        <f>'Edit Conditions'!$C$15+('Life Calculation'!BO$186*'Edit Conditions'!$C$10*'Edit Conditions'!$C$12/1000*9.8)+(BO$188*'Edit Conditions'!$C$10*('Edit Conditions'!$C$11+'Life Calculation'!BO$183)/1000*9.8)</f>
        <v>45.34</v>
      </c>
    </row>
    <row r="211" spans="2:67" hidden="1">
      <c r="B211" s="101"/>
      <c r="C211" s="5" t="s">
        <v>121</v>
      </c>
      <c r="D211" s="9" t="s">
        <v>250</v>
      </c>
      <c r="E211" s="5">
        <f>ABS(('Edit Conditions'!$C$10*('Edit Conditions'!$C$11+'Life Calculation'!E$183)/1000*(9.8*E$187+('Speed and Load result'!$D$13))+('Edit Conditions'!$C$13*('Edit Conditions'!$C$14+'Life Calculation'!E$183)/1000)))</f>
        <v>0.34331249999999996</v>
      </c>
      <c r="F211" s="5">
        <f>ABS(('Edit Conditions'!$C$10*('Edit Conditions'!$C$11+'Life Calculation'!F$183)/1000*(9.8*F$187+('Speed and Load result'!$D$13))+('Edit Conditions'!$C$13*('Edit Conditions'!$C$14+'Life Calculation'!F$183)/1000)))</f>
        <v>0.34331249999999996</v>
      </c>
      <c r="G211" s="5">
        <f>ABS(('Edit Conditions'!$C$10*('Edit Conditions'!$C$11+'Life Calculation'!G$183)/1000*(9.8*G$187+('Speed and Load result'!$D$13))+('Edit Conditions'!$C$13*('Edit Conditions'!$C$14+'Life Calculation'!G$183)/1000)))</f>
        <v>0.34331249999999996</v>
      </c>
      <c r="H211" s="5">
        <f>ABS(('Edit Conditions'!$C$10*('Edit Conditions'!$C$11+'Life Calculation'!H$183)/1000*(9.8*H$187+('Speed and Load result'!$D$13))+('Edit Conditions'!$C$13*('Edit Conditions'!$C$14+'Life Calculation'!H$183)/1000)))</f>
        <v>0.34331249999999996</v>
      </c>
      <c r="I211" s="5">
        <f>ABS(('Edit Conditions'!$C$10*('Edit Conditions'!$C$11+'Life Calculation'!I$183)/1000*(9.8*I$187+('Speed and Load result'!$D$13))+('Edit Conditions'!$C$13*('Edit Conditions'!$C$14+'Life Calculation'!I$183)/1000)))</f>
        <v>0.34331249999999996</v>
      </c>
      <c r="J211" s="5">
        <f>ABS(('Edit Conditions'!$C$10*('Edit Conditions'!$C$11+'Life Calculation'!J$183)/1000*(9.8*J$187+('Speed and Load result'!$D$13))+('Edit Conditions'!$C$13*('Edit Conditions'!$C$14+'Life Calculation'!J$183)/1000)))</f>
        <v>0.34331249999999996</v>
      </c>
      <c r="K211" s="5">
        <f>ABS(('Edit Conditions'!$C$10*('Edit Conditions'!$C$11+'Life Calculation'!K$183)/1000*(9.8*K$187+('Speed and Load result'!$D$13))+('Edit Conditions'!$C$13*('Edit Conditions'!$C$14+'Life Calculation'!K$183)/1000)))</f>
        <v>0.34331249999999996</v>
      </c>
      <c r="L211" s="5">
        <f>ABS(('Edit Conditions'!$C$10*('Edit Conditions'!$C$11+'Life Calculation'!L$183)/1000*(9.8*L$187+('Speed and Load result'!$D$13))+('Edit Conditions'!$C$13*('Edit Conditions'!$C$14+'Life Calculation'!L$183)/1000)))</f>
        <v>0.34331249999999996</v>
      </c>
      <c r="M211" s="5">
        <f>ABS(('Edit Conditions'!$C$10*('Edit Conditions'!$C$11+'Life Calculation'!M$183)/1000*(9.8*M$187+('Speed and Load result'!$D$13))+('Edit Conditions'!$C$13*('Edit Conditions'!$C$14+'Life Calculation'!M$183)/1000)))</f>
        <v>0.64537500000000003</v>
      </c>
      <c r="N211" s="5">
        <f>ABS(('Edit Conditions'!$C$10*('Edit Conditions'!$C$11+'Life Calculation'!N$183)/1000*(9.8*N$187+('Speed and Load result'!$D$13))+('Edit Conditions'!$C$13*('Edit Conditions'!$C$14+'Life Calculation'!N$183)/1000)))</f>
        <v>0.64537500000000003</v>
      </c>
      <c r="O211" s="5">
        <f>ABS(('Edit Conditions'!$C$10*('Edit Conditions'!$C$11+'Life Calculation'!O$183)/1000*(9.8*O$187+('Speed and Load result'!$D$13))+('Edit Conditions'!$C$13*('Edit Conditions'!$C$14+'Life Calculation'!O$183)/1000)))</f>
        <v>0.64537500000000003</v>
      </c>
      <c r="P211" s="5">
        <f>ABS(('Edit Conditions'!$C$10*('Edit Conditions'!$C$11+'Life Calculation'!P$183)/1000*(9.8*P$187+('Speed and Load result'!$D$13))+('Edit Conditions'!$C$13*('Edit Conditions'!$C$14+'Life Calculation'!P$183)/1000)))</f>
        <v>0.64537500000000003</v>
      </c>
      <c r="Q211" s="5">
        <f>ABS(('Edit Conditions'!$C$10*('Edit Conditions'!$C$11+'Life Calculation'!Q$183)/1000*(9.8*Q$187+('Speed and Load result'!$D$13))+('Edit Conditions'!$C$13*('Edit Conditions'!$C$14+'Life Calculation'!Q$183)/1000)))</f>
        <v>0.64537500000000003</v>
      </c>
      <c r="R211" s="5">
        <f>ABS(('Edit Conditions'!$C$10*('Edit Conditions'!$C$11+'Life Calculation'!R$183)/1000*(9.8*R$187+('Speed and Load result'!$D$13))+('Edit Conditions'!$C$13*('Edit Conditions'!$C$14+'Life Calculation'!R$183)/1000)))</f>
        <v>0.64537500000000003</v>
      </c>
      <c r="S211" s="5">
        <f>ABS(('Edit Conditions'!$C$10*('Edit Conditions'!$C$11+'Life Calculation'!S$183)/1000*(9.8*S$187+('Speed and Load result'!$D$13))+('Edit Conditions'!$C$13*('Edit Conditions'!$C$14+'Life Calculation'!S$183)/1000)))</f>
        <v>0.74606249999999996</v>
      </c>
      <c r="T211" s="5">
        <f>ABS(('Edit Conditions'!$C$10*('Edit Conditions'!$C$11+'Life Calculation'!T$183)/1000*(9.8*T$187+('Speed and Load result'!$D$13))+('Edit Conditions'!$C$13*('Edit Conditions'!$C$14+'Life Calculation'!T$183)/1000)))</f>
        <v>0.74606249999999996</v>
      </c>
      <c r="U211" s="5">
        <f>ABS(('Edit Conditions'!$C$10*('Edit Conditions'!$C$11+'Life Calculation'!U$183)/1000*(9.8*U$187+('Speed and Load result'!$D$13))+('Edit Conditions'!$C$13*('Edit Conditions'!$C$14+'Life Calculation'!U$183)/1000)))</f>
        <v>0.74606249999999996</v>
      </c>
      <c r="V211" s="5">
        <f>ABS(('Edit Conditions'!$C$10*('Edit Conditions'!$C$11+'Life Calculation'!V$183)/1000*(9.8*V$187+('Speed and Load result'!$D$13))+('Edit Conditions'!$C$13*('Edit Conditions'!$C$14+'Life Calculation'!V$183)/1000)))</f>
        <v>0.74606249999999996</v>
      </c>
      <c r="W211" s="5">
        <f>ABS(('Edit Conditions'!$C$10*('Edit Conditions'!$C$11+'Life Calculation'!W$183)/1000*(9.8*W$187+('Speed and Load result'!$D$13))+('Edit Conditions'!$C$13*('Edit Conditions'!$C$14+'Life Calculation'!W$183)/1000)))</f>
        <v>0.74606249999999996</v>
      </c>
      <c r="X211" s="5">
        <f>ABS(('Edit Conditions'!$C$10*('Edit Conditions'!$C$11+'Life Calculation'!X$183)/1000*(9.8*X$187+('Speed and Load result'!$D$13))+('Edit Conditions'!$C$13*('Edit Conditions'!$C$14+'Life Calculation'!X$183)/1000)))</f>
        <v>0.74606249999999996</v>
      </c>
      <c r="Y211" s="5">
        <f>ABS(('Edit Conditions'!$C$10*('Edit Conditions'!$C$11+'Life Calculation'!Y$183)/1000*(9.8*Y$187+('Speed and Load result'!$D$13))+('Edit Conditions'!$C$13*('Edit Conditions'!$C$14+'Life Calculation'!Y$183)/1000)))</f>
        <v>0.84674999999999989</v>
      </c>
      <c r="Z211" s="5">
        <f>ABS(('Edit Conditions'!$C$10*('Edit Conditions'!$C$11+'Life Calculation'!Z$183)/1000*(9.8*Z$187+('Speed and Load result'!$D$13))+('Edit Conditions'!$C$13*('Edit Conditions'!$C$14+'Life Calculation'!Z$183)/1000)))</f>
        <v>0.84674999999999989</v>
      </c>
      <c r="AA211" s="5">
        <f>ABS(('Edit Conditions'!$C$10*('Edit Conditions'!$C$11+'Life Calculation'!AA$183)/1000*(9.8*AA$187+('Speed and Load result'!$D$13))+('Edit Conditions'!$C$13*('Edit Conditions'!$C$14+'Life Calculation'!AA$183)/1000)))</f>
        <v>0.84674999999999989</v>
      </c>
      <c r="AB211" s="5">
        <f>ABS(('Edit Conditions'!$C$10*('Edit Conditions'!$C$11+'Life Calculation'!AB$183)/1000*(9.8*AB$187+('Speed and Load result'!$D$13))+('Edit Conditions'!$C$13*('Edit Conditions'!$C$14+'Life Calculation'!AB$183)/1000)))</f>
        <v>0.84674999999999989</v>
      </c>
      <c r="AC211" s="5">
        <f>ABS(('Edit Conditions'!$C$10*('Edit Conditions'!$C$11+'Life Calculation'!AC$183)/1000*(9.8*AC$187+('Speed and Load result'!$D$13))+('Edit Conditions'!$C$13*('Edit Conditions'!$C$14+'Life Calculation'!AC$183)/1000)))</f>
        <v>0.84674999999999989</v>
      </c>
      <c r="AD211" s="5">
        <f>ABS(('Edit Conditions'!$C$10*('Edit Conditions'!$C$11+'Life Calculation'!AD$183)/1000*(9.8*AD$187+('Speed and Load result'!$D$13))+('Edit Conditions'!$C$13*('Edit Conditions'!$C$14+'Life Calculation'!AD$183)/1000)))</f>
        <v>0.84674999999999989</v>
      </c>
      <c r="AE211" s="5">
        <f>ABS(('Edit Conditions'!$C$10*('Edit Conditions'!$C$11+'Life Calculation'!AE$183)/1000*(9.8*AE$187+('Speed and Load result'!$D$13))+('Edit Conditions'!$C$13*('Edit Conditions'!$C$14+'Life Calculation'!AE$183)/1000)))</f>
        <v>0.91387499999999999</v>
      </c>
      <c r="AF211" s="5">
        <f>ABS(('Edit Conditions'!$C$10*('Edit Conditions'!$C$11+'Life Calculation'!AF$183)/1000*(9.8*AF$187+('Speed and Load result'!$D$13))+('Edit Conditions'!$C$13*('Edit Conditions'!$C$14+'Life Calculation'!AF$183)/1000)))</f>
        <v>0.91387499999999999</v>
      </c>
      <c r="AG211" s="5">
        <f>ABS(('Edit Conditions'!$C$10*('Edit Conditions'!$C$11+'Life Calculation'!AG$183)/1000*(9.8*AG$187+('Speed and Load result'!$D$13))+('Edit Conditions'!$C$13*('Edit Conditions'!$C$14+'Life Calculation'!AG$183)/1000)))</f>
        <v>0.91387499999999999</v>
      </c>
      <c r="AH211" s="5">
        <f>ABS(('Edit Conditions'!$C$10*('Edit Conditions'!$C$11+'Life Calculation'!AH$183)/1000*(9.8*AH$187+('Speed and Load result'!$D$13))+('Edit Conditions'!$C$13*('Edit Conditions'!$C$14+'Life Calculation'!AH$183)/1000)))</f>
        <v>0.91387499999999999</v>
      </c>
      <c r="AI211" s="5">
        <f>ABS(('Edit Conditions'!$C$10*('Edit Conditions'!$C$11+'Life Calculation'!AI$183)/1000*(9.8*AI$187+('Speed and Load result'!$D$13))+('Edit Conditions'!$C$13*('Edit Conditions'!$C$14+'Life Calculation'!AI$183)/1000)))</f>
        <v>0.91387499999999999</v>
      </c>
      <c r="AJ211" s="5">
        <f>ABS(('Edit Conditions'!$C$10*('Edit Conditions'!$C$11+'Life Calculation'!AJ$183)/1000*(9.8*AJ$187+('Speed and Load result'!$D$13))+('Edit Conditions'!$C$13*('Edit Conditions'!$C$14+'Life Calculation'!AJ$183)/1000)))</f>
        <v>0.44400000000000001</v>
      </c>
      <c r="AK211" s="5">
        <f>ABS(('Edit Conditions'!$C$10*('Edit Conditions'!$C$11+'Life Calculation'!AK$183)/1000*(9.8*AK$187+('Speed and Load result'!$D$13))+('Edit Conditions'!$C$13*('Edit Conditions'!$C$14+'Life Calculation'!AK$183)/1000)))</f>
        <v>0.44400000000000001</v>
      </c>
      <c r="AL211" s="5">
        <f>ABS(('Edit Conditions'!$C$10*('Edit Conditions'!$C$11+'Life Calculation'!AL$183)/1000*(9.8*AL$187+('Speed and Load result'!$D$13))+('Edit Conditions'!$C$13*('Edit Conditions'!$C$14+'Life Calculation'!AL$183)/1000)))</f>
        <v>0.44400000000000001</v>
      </c>
      <c r="AM211" s="5">
        <f>ABS(('Edit Conditions'!$C$10*('Edit Conditions'!$C$11+'Life Calculation'!AM$183)/1000*(9.8*AM$187+('Speed and Load result'!$D$13))+('Edit Conditions'!$C$13*('Edit Conditions'!$C$14+'Life Calculation'!AM$183)/1000)))</f>
        <v>0.44400000000000001</v>
      </c>
      <c r="AN211" s="5">
        <f>ABS(('Edit Conditions'!$C$10*('Edit Conditions'!$C$11+'Life Calculation'!AN$183)/1000*(9.8*AN$187+('Speed and Load result'!$D$13))+('Edit Conditions'!$C$13*('Edit Conditions'!$C$14+'Life Calculation'!AN$183)/1000)))</f>
        <v>0.44400000000000001</v>
      </c>
      <c r="AO211" s="5">
        <f>ABS(('Edit Conditions'!$C$10*('Edit Conditions'!$C$11+'Life Calculation'!AO$183)/1000*(9.8*AO$187+('Speed and Load result'!$D$13))+('Edit Conditions'!$C$13*('Edit Conditions'!$C$14+'Life Calculation'!AO$183)/1000)))</f>
        <v>0.44400000000000001</v>
      </c>
      <c r="AP211" s="5">
        <f>ABS(('Edit Conditions'!$C$10*('Edit Conditions'!$C$11+'Life Calculation'!AP$183)/1000*(9.8*AP$187+('Speed and Load result'!$D$13))+('Edit Conditions'!$C$13*('Edit Conditions'!$C$14+'Life Calculation'!AP$183)/1000)))</f>
        <v>0.44400000000000001</v>
      </c>
      <c r="AQ211" s="5">
        <f>ABS(('Edit Conditions'!$C$10*('Edit Conditions'!$C$11+'Life Calculation'!AQ$183)/1000*(9.8*AQ$187+('Speed and Load result'!$D$13))+('Edit Conditions'!$C$13*('Edit Conditions'!$C$14+'Life Calculation'!AQ$183)/1000)))</f>
        <v>0.44400000000000001</v>
      </c>
      <c r="AR211" s="5">
        <f>ABS(('Edit Conditions'!$C$10*('Edit Conditions'!$C$11+'Life Calculation'!AR$183)/1000*(9.8*AR$187+('Speed and Load result'!$D$13))+('Edit Conditions'!$C$13*('Edit Conditions'!$C$14+'Life Calculation'!AR$183)/1000)))</f>
        <v>0.44400000000000001</v>
      </c>
      <c r="AS211" s="5">
        <f>ABS(('Edit Conditions'!$C$10*('Edit Conditions'!$C$11+'Life Calculation'!AS$183)/1000*(9.8*AS$187+('Speed and Load result'!$D$13))+('Edit Conditions'!$C$13*('Edit Conditions'!$C$14+'Life Calculation'!AS$183)/1000)))</f>
        <v>0.44400000000000001</v>
      </c>
      <c r="AT211" s="5">
        <f>ABS(('Edit Conditions'!$C$10*('Edit Conditions'!$C$11+'Life Calculation'!AT$183)/1000*(9.8*AT$187+('Speed and Load result'!$D$13))+('Edit Conditions'!$C$13*('Edit Conditions'!$C$14+'Life Calculation'!AT$183)/1000)))</f>
        <v>0.44400000000000001</v>
      </c>
      <c r="AU211" s="5">
        <f>ABS(('Edit Conditions'!$C$10*('Edit Conditions'!$C$11+'Life Calculation'!AU$183)/1000*(9.8*AU$187+('Speed and Load result'!$D$13))+('Edit Conditions'!$C$13*('Edit Conditions'!$C$14+'Life Calculation'!AU$183)/1000)))</f>
        <v>0.44400000000000001</v>
      </c>
      <c r="AV211" s="5">
        <f>ABS(('Edit Conditions'!$C$10*('Edit Conditions'!$C$11+'Life Calculation'!AV$183)/1000*(9.8*AV$187+('Speed and Load result'!$D$13))+('Edit Conditions'!$C$13*('Edit Conditions'!$C$14+'Life Calculation'!AV$183)/1000)))</f>
        <v>0.41043750000000001</v>
      </c>
      <c r="AW211" s="5">
        <f>ABS(('Edit Conditions'!$C$10*('Edit Conditions'!$C$11+'Life Calculation'!AW$183)/1000*(9.8*AW$187+('Speed and Load result'!$D$13))+('Edit Conditions'!$C$13*('Edit Conditions'!$C$14+'Life Calculation'!AW$183)/1000)))</f>
        <v>0.41043750000000001</v>
      </c>
      <c r="AX211" s="5">
        <f>ABS(('Edit Conditions'!$C$10*('Edit Conditions'!$C$11+'Life Calculation'!AX$183)/1000*(9.8*AX$187+('Speed and Load result'!$D$13))+('Edit Conditions'!$C$13*('Edit Conditions'!$C$14+'Life Calculation'!AX$183)/1000)))</f>
        <v>0.41043750000000001</v>
      </c>
      <c r="AY211" s="5">
        <f>ABS(('Edit Conditions'!$C$10*('Edit Conditions'!$C$11+'Life Calculation'!AY$183)/1000*(9.8*AY$187+('Speed and Load result'!$D$13))+('Edit Conditions'!$C$13*('Edit Conditions'!$C$14+'Life Calculation'!AY$183)/1000)))</f>
        <v>0.41043750000000001</v>
      </c>
      <c r="AZ211" s="5">
        <f>ABS(('Edit Conditions'!$C$10*('Edit Conditions'!$C$11+'Life Calculation'!AZ$183)/1000*(9.8*AZ$187+('Speed and Load result'!$D$13))+('Edit Conditions'!$C$13*('Edit Conditions'!$C$14+'Life Calculation'!AZ$183)/1000)))</f>
        <v>0.41043750000000001</v>
      </c>
      <c r="BA211" s="5">
        <f>ABS(('Edit Conditions'!$C$10*('Edit Conditions'!$C$11+'Life Calculation'!BA$183)/1000*(9.8*BA$187+('Speed and Load result'!$D$13))+('Edit Conditions'!$C$13*('Edit Conditions'!$C$14+'Life Calculation'!BA$183)/1000)))</f>
        <v>0.41043750000000001</v>
      </c>
      <c r="BB211" s="5">
        <f>ABS(('Edit Conditions'!$C$10*('Edit Conditions'!$C$11+'Life Calculation'!BB$183)/1000*(9.8*BB$187+('Speed and Load result'!$D$13))+('Edit Conditions'!$C$13*('Edit Conditions'!$C$14+'Life Calculation'!BB$183)/1000)))</f>
        <v>0.41043750000000001</v>
      </c>
      <c r="BC211" s="5">
        <f>ABS(('Edit Conditions'!$C$10*('Edit Conditions'!$C$11+'Life Calculation'!BC$183)/1000*(9.8*BC$187+('Speed and Load result'!$D$13))+('Edit Conditions'!$C$13*('Edit Conditions'!$C$14+'Life Calculation'!BC$183)/1000)))</f>
        <v>0.41043750000000001</v>
      </c>
      <c r="BD211" s="5">
        <f>ABS(('Edit Conditions'!$C$10*('Edit Conditions'!$C$11+'Life Calculation'!BD$183)/1000*(9.8*BD$187+('Speed and Load result'!$D$13))+('Edit Conditions'!$C$13*('Edit Conditions'!$C$14+'Life Calculation'!BD$183)/1000)))</f>
        <v>0.41043750000000001</v>
      </c>
      <c r="BE211" s="5">
        <f>ABS(('Edit Conditions'!$C$10*('Edit Conditions'!$C$11+'Life Calculation'!BE$183)/1000*(9.8*BE$187+('Speed and Load result'!$D$13))+('Edit Conditions'!$C$13*('Edit Conditions'!$C$14+'Life Calculation'!BE$183)/1000)))</f>
        <v>0.41043750000000001</v>
      </c>
      <c r="BF211" s="5">
        <f>ABS(('Edit Conditions'!$C$10*('Edit Conditions'!$C$11+'Life Calculation'!BF$183)/1000*(9.8*BF$187+('Speed and Load result'!$D$13))+('Edit Conditions'!$C$13*('Edit Conditions'!$C$14+'Life Calculation'!BF$183)/1000)))</f>
        <v>0.41043750000000001</v>
      </c>
      <c r="BG211" s="5">
        <f>ABS(('Edit Conditions'!$C$10*('Edit Conditions'!$C$11+'Life Calculation'!BG$183)/1000*(9.8*BG$187+('Speed and Load result'!$D$13))+('Edit Conditions'!$C$13*('Edit Conditions'!$C$14+'Life Calculation'!BG$183)/1000)))</f>
        <v>0.41043750000000001</v>
      </c>
      <c r="BH211" s="5">
        <f>ABS(('Edit Conditions'!$C$10*('Edit Conditions'!$C$11+'Life Calculation'!BH$183)/1000*(9.8*BH$187+('Speed and Load result'!$D$13))+('Edit Conditions'!$C$13*('Edit Conditions'!$C$14+'Life Calculation'!BH$183)/1000)))</f>
        <v>0.4775625</v>
      </c>
      <c r="BI211" s="5">
        <f>ABS(('Edit Conditions'!$C$10*('Edit Conditions'!$C$11+'Life Calculation'!BI$183)/1000*(9.8*BI$187+('Speed and Load result'!$D$13))+('Edit Conditions'!$C$13*('Edit Conditions'!$C$14+'Life Calculation'!BI$183)/1000)))</f>
        <v>0.4775625</v>
      </c>
      <c r="BJ211" s="5">
        <f>ABS(('Edit Conditions'!$C$10*('Edit Conditions'!$C$11+'Life Calculation'!BJ$183)/1000*(9.8*BJ$187+('Speed and Load result'!$D$13))+('Edit Conditions'!$C$13*('Edit Conditions'!$C$14+'Life Calculation'!BJ$183)/1000)))</f>
        <v>0.4775625</v>
      </c>
      <c r="BK211" s="5">
        <f>ABS(('Edit Conditions'!$C$10*('Edit Conditions'!$C$11+'Life Calculation'!BK$183)/1000*(9.8*BK$187+('Speed and Load result'!$D$13))+('Edit Conditions'!$C$13*('Edit Conditions'!$C$14+'Life Calculation'!BK$183)/1000)))</f>
        <v>0.4775625</v>
      </c>
      <c r="BL211" s="5">
        <f>ABS(('Edit Conditions'!$C$10*('Edit Conditions'!$C$11+'Life Calculation'!BL$183)/1000*(9.8*BL$187+('Speed and Load result'!$D$13))+('Edit Conditions'!$C$13*('Edit Conditions'!$C$14+'Life Calculation'!BL$183)/1000)))</f>
        <v>0.4775625</v>
      </c>
      <c r="BM211" s="5">
        <f>ABS(('Edit Conditions'!$C$10*('Edit Conditions'!$C$11+'Life Calculation'!BM$183)/1000*(9.8*BM$187+('Speed and Load result'!$D$13))+('Edit Conditions'!$C$13*('Edit Conditions'!$C$14+'Life Calculation'!BM$183)/1000)))</f>
        <v>0.4775625</v>
      </c>
      <c r="BN211" s="5">
        <f>ABS(('Edit Conditions'!$C$10*('Edit Conditions'!$C$11+'Life Calculation'!BN$183)/1000*(9.8*BN$187+('Speed and Load result'!$D$13))+('Edit Conditions'!$C$13*('Edit Conditions'!$C$14+'Life Calculation'!BN$183)/1000)))</f>
        <v>0.4775625</v>
      </c>
      <c r="BO211" s="5">
        <f>ABS(('Edit Conditions'!$C$10*('Edit Conditions'!$C$11+'Life Calculation'!BO$183)/1000*(9.8*BO$187+('Speed and Load result'!$D$13))+('Edit Conditions'!$C$13*('Edit Conditions'!$C$14+'Life Calculation'!BO$183)/1000)))</f>
        <v>0.4775625</v>
      </c>
    </row>
    <row r="212" spans="2:67" hidden="1">
      <c r="B212" s="101"/>
      <c r="C212" s="5" t="s">
        <v>122</v>
      </c>
      <c r="D212" s="9" t="s">
        <v>292</v>
      </c>
      <c r="E212" s="5">
        <f>ABS(('Edit Conditions'!$C$10*('Edit Conditions'!$C$12)/1000*(9.8*E$187+('Speed and Load result'!$D$13))+('Edit Conditions'!$C$16)))</f>
        <v>11.053437499999999</v>
      </c>
      <c r="F212" s="5">
        <f>ABS(('Edit Conditions'!$C$10*('Edit Conditions'!$C$12)/1000*(9.8*F$187+('Speed and Load result'!$D$13))+('Edit Conditions'!$C$16)))</f>
        <v>11.053437499999999</v>
      </c>
      <c r="G212" s="5">
        <f>ABS(('Edit Conditions'!$C$10*('Edit Conditions'!$C$12)/1000*(9.8*G$187+('Speed and Load result'!$D$13))+('Edit Conditions'!$C$16)))</f>
        <v>11.053437499999999</v>
      </c>
      <c r="H212" s="5">
        <f>ABS(('Edit Conditions'!$C$10*('Edit Conditions'!$C$12)/1000*(9.8*H$187+('Speed and Load result'!$D$13))+('Edit Conditions'!$C$16)))</f>
        <v>11.053437499999999</v>
      </c>
      <c r="I212" s="5">
        <f>ABS(('Edit Conditions'!$C$10*('Edit Conditions'!$C$12)/1000*(9.8*I$187+('Speed and Load result'!$D$13))+('Edit Conditions'!$C$16)))</f>
        <v>11.053437499999999</v>
      </c>
      <c r="J212" s="5">
        <f>ABS(('Edit Conditions'!$C$10*('Edit Conditions'!$C$12)/1000*(9.8*J$187+('Speed and Load result'!$D$13))+('Edit Conditions'!$C$16)))</f>
        <v>11.053437499999999</v>
      </c>
      <c r="K212" s="5">
        <f>ABS(('Edit Conditions'!$C$10*('Edit Conditions'!$C$12)/1000*(9.8*K$187+('Speed and Load result'!$D$13))+('Edit Conditions'!$C$16)))</f>
        <v>11.053437499999999</v>
      </c>
      <c r="L212" s="5">
        <f>ABS(('Edit Conditions'!$C$10*('Edit Conditions'!$C$12)/1000*(9.8*L$187+('Speed and Load result'!$D$13))+('Edit Conditions'!$C$16)))</f>
        <v>11.053437499999999</v>
      </c>
      <c r="M212" s="5">
        <f>ABS(('Edit Conditions'!$C$10*('Edit Conditions'!$C$12)/1000*(9.8*M$187+('Speed and Load result'!$D$13))+('Edit Conditions'!$C$16)))</f>
        <v>11.053437499999999</v>
      </c>
      <c r="N212" s="5">
        <f>ABS(('Edit Conditions'!$C$10*('Edit Conditions'!$C$12)/1000*(9.8*N$187+('Speed and Load result'!$D$13))+('Edit Conditions'!$C$16)))</f>
        <v>11.053437499999999</v>
      </c>
      <c r="O212" s="5">
        <f>ABS(('Edit Conditions'!$C$10*('Edit Conditions'!$C$12)/1000*(9.8*O$187+('Speed and Load result'!$D$13))+('Edit Conditions'!$C$16)))</f>
        <v>11.053437499999999</v>
      </c>
      <c r="P212" s="5">
        <f>ABS(('Edit Conditions'!$C$10*('Edit Conditions'!$C$12)/1000*(9.8*P$187+('Speed and Load result'!$D$13))+('Edit Conditions'!$C$16)))</f>
        <v>11.053437499999999</v>
      </c>
      <c r="Q212" s="5">
        <f>ABS(('Edit Conditions'!$C$10*('Edit Conditions'!$C$12)/1000*(9.8*Q$187+('Speed and Load result'!$D$13))+('Edit Conditions'!$C$16)))</f>
        <v>11.053437499999999</v>
      </c>
      <c r="R212" s="5">
        <f>ABS(('Edit Conditions'!$C$10*('Edit Conditions'!$C$12)/1000*(9.8*R$187+('Speed and Load result'!$D$13))+('Edit Conditions'!$C$16)))</f>
        <v>11.053437499999999</v>
      </c>
      <c r="S212" s="5">
        <f>ABS(('Edit Conditions'!$C$10*('Edit Conditions'!$C$12)/1000*(9.8*S$187+('Speed and Load result'!$D$13))+('Edit Conditions'!$C$16)))</f>
        <v>11.053437499999999</v>
      </c>
      <c r="T212" s="5">
        <f>ABS(('Edit Conditions'!$C$10*('Edit Conditions'!$C$12)/1000*(9.8*T$187+('Speed and Load result'!$D$13))+('Edit Conditions'!$C$16)))</f>
        <v>11.053437499999999</v>
      </c>
      <c r="U212" s="5">
        <f>ABS(('Edit Conditions'!$C$10*('Edit Conditions'!$C$12)/1000*(9.8*U$187+('Speed and Load result'!$D$13))+('Edit Conditions'!$C$16)))</f>
        <v>11.053437499999999</v>
      </c>
      <c r="V212" s="5">
        <f>ABS(('Edit Conditions'!$C$10*('Edit Conditions'!$C$12)/1000*(9.8*V$187+('Speed and Load result'!$D$13))+('Edit Conditions'!$C$16)))</f>
        <v>11.053437499999999</v>
      </c>
      <c r="W212" s="5">
        <f>ABS(('Edit Conditions'!$C$10*('Edit Conditions'!$C$12)/1000*(9.8*W$187+('Speed and Load result'!$D$13))+('Edit Conditions'!$C$16)))</f>
        <v>11.053437499999999</v>
      </c>
      <c r="X212" s="5">
        <f>ABS(('Edit Conditions'!$C$10*('Edit Conditions'!$C$12)/1000*(9.8*X$187+('Speed and Load result'!$D$13))+('Edit Conditions'!$C$16)))</f>
        <v>11.053437499999999</v>
      </c>
      <c r="Y212" s="5">
        <f>ABS(('Edit Conditions'!$C$10*('Edit Conditions'!$C$12)/1000*(9.8*Y$187+('Speed and Load result'!$D$13))+('Edit Conditions'!$C$16)))</f>
        <v>11.053437499999999</v>
      </c>
      <c r="Z212" s="5">
        <f>ABS(('Edit Conditions'!$C$10*('Edit Conditions'!$C$12)/1000*(9.8*Z$187+('Speed and Load result'!$D$13))+('Edit Conditions'!$C$16)))</f>
        <v>11.053437499999999</v>
      </c>
      <c r="AA212" s="5">
        <f>ABS(('Edit Conditions'!$C$10*('Edit Conditions'!$C$12)/1000*(9.8*AA$187+('Speed and Load result'!$D$13))+('Edit Conditions'!$C$16)))</f>
        <v>11.053437499999999</v>
      </c>
      <c r="AB212" s="5">
        <f>ABS(('Edit Conditions'!$C$10*('Edit Conditions'!$C$12)/1000*(9.8*AB$187+('Speed and Load result'!$D$13))+('Edit Conditions'!$C$16)))</f>
        <v>11.053437499999999</v>
      </c>
      <c r="AC212" s="5">
        <f>ABS(('Edit Conditions'!$C$10*('Edit Conditions'!$C$12)/1000*(9.8*AC$187+('Speed and Load result'!$D$13))+('Edit Conditions'!$C$16)))</f>
        <v>11.053437499999999</v>
      </c>
      <c r="AD212" s="5">
        <f>ABS(('Edit Conditions'!$C$10*('Edit Conditions'!$C$12)/1000*(9.8*AD$187+('Speed and Load result'!$D$13))+('Edit Conditions'!$C$16)))</f>
        <v>11.053437499999999</v>
      </c>
      <c r="AE212" s="5">
        <f>ABS(('Edit Conditions'!$C$10*('Edit Conditions'!$C$12)/1000*(9.8*AE$187+('Speed and Load result'!$D$13))+('Edit Conditions'!$C$16)))</f>
        <v>11.053437499999999</v>
      </c>
      <c r="AF212" s="5">
        <f>ABS(('Edit Conditions'!$C$10*('Edit Conditions'!$C$12)/1000*(9.8*AF$187+('Speed and Load result'!$D$13))+('Edit Conditions'!$C$16)))</f>
        <v>11.053437499999999</v>
      </c>
      <c r="AG212" s="5">
        <f>ABS(('Edit Conditions'!$C$10*('Edit Conditions'!$C$12)/1000*(9.8*AG$187+('Speed and Load result'!$D$13))+('Edit Conditions'!$C$16)))</f>
        <v>11.053437499999999</v>
      </c>
      <c r="AH212" s="5">
        <f>ABS(('Edit Conditions'!$C$10*('Edit Conditions'!$C$12)/1000*(9.8*AH$187+('Speed and Load result'!$D$13))+('Edit Conditions'!$C$16)))</f>
        <v>11.053437499999999</v>
      </c>
      <c r="AI212" s="5">
        <f>ABS(('Edit Conditions'!$C$10*('Edit Conditions'!$C$12)/1000*(9.8*AI$187+('Speed and Load result'!$D$13))+('Edit Conditions'!$C$16)))</f>
        <v>11.053437499999999</v>
      </c>
      <c r="AJ212" s="5">
        <f>ABS(('Edit Conditions'!$C$10*('Edit Conditions'!$C$12)/1000*(9.8*AJ$187+('Speed and Load result'!$D$13))+('Edit Conditions'!$C$16)))</f>
        <v>11.053437499999999</v>
      </c>
      <c r="AK212" s="5">
        <f>ABS(('Edit Conditions'!$C$10*('Edit Conditions'!$C$12)/1000*(9.8*AK$187+('Speed and Load result'!$D$13))+('Edit Conditions'!$C$16)))</f>
        <v>11.053437499999999</v>
      </c>
      <c r="AL212" s="5">
        <f>ABS(('Edit Conditions'!$C$10*('Edit Conditions'!$C$12)/1000*(9.8*AL$187+('Speed and Load result'!$D$13))+('Edit Conditions'!$C$16)))</f>
        <v>11.053437499999999</v>
      </c>
      <c r="AM212" s="5">
        <f>ABS(('Edit Conditions'!$C$10*('Edit Conditions'!$C$12)/1000*(9.8*AM$187+('Speed and Load result'!$D$13))+('Edit Conditions'!$C$16)))</f>
        <v>11.053437499999999</v>
      </c>
      <c r="AN212" s="5">
        <f>ABS(('Edit Conditions'!$C$10*('Edit Conditions'!$C$12)/1000*(9.8*AN$187+('Speed and Load result'!$D$13))+('Edit Conditions'!$C$16)))</f>
        <v>11.053437499999999</v>
      </c>
      <c r="AO212" s="5">
        <f>ABS(('Edit Conditions'!$C$10*('Edit Conditions'!$C$12)/1000*(9.8*AO$187+('Speed and Load result'!$D$13))+('Edit Conditions'!$C$16)))</f>
        <v>11.053437499999999</v>
      </c>
      <c r="AP212" s="5">
        <f>ABS(('Edit Conditions'!$C$10*('Edit Conditions'!$C$12)/1000*(9.8*AP$187+('Speed and Load result'!$D$13))+('Edit Conditions'!$C$16)))</f>
        <v>11.053437499999999</v>
      </c>
      <c r="AQ212" s="5">
        <f>ABS(('Edit Conditions'!$C$10*('Edit Conditions'!$C$12)/1000*(9.8*AQ$187+('Speed and Load result'!$D$13))+('Edit Conditions'!$C$16)))</f>
        <v>11.053437499999999</v>
      </c>
      <c r="AR212" s="5">
        <f>ABS(('Edit Conditions'!$C$10*('Edit Conditions'!$C$12)/1000*(9.8*AR$187+('Speed and Load result'!$D$13))+('Edit Conditions'!$C$16)))</f>
        <v>11.053437499999999</v>
      </c>
      <c r="AS212" s="5">
        <f>ABS(('Edit Conditions'!$C$10*('Edit Conditions'!$C$12)/1000*(9.8*AS$187+('Speed and Load result'!$D$13))+('Edit Conditions'!$C$16)))</f>
        <v>11.053437499999999</v>
      </c>
      <c r="AT212" s="5">
        <f>ABS(('Edit Conditions'!$C$10*('Edit Conditions'!$C$12)/1000*(9.8*AT$187+('Speed and Load result'!$D$13))+('Edit Conditions'!$C$16)))</f>
        <v>11.053437499999999</v>
      </c>
      <c r="AU212" s="5">
        <f>ABS(('Edit Conditions'!$C$10*('Edit Conditions'!$C$12)/1000*(9.8*AU$187+('Speed and Load result'!$D$13))+('Edit Conditions'!$C$16)))</f>
        <v>11.053437499999999</v>
      </c>
      <c r="AV212" s="5">
        <f>ABS(('Edit Conditions'!$C$10*('Edit Conditions'!$C$12)/1000*(9.8*AV$187+('Speed and Load result'!$D$13))+('Edit Conditions'!$C$16)))</f>
        <v>11.053437499999999</v>
      </c>
      <c r="AW212" s="5">
        <f>ABS(('Edit Conditions'!$C$10*('Edit Conditions'!$C$12)/1000*(9.8*AW$187+('Speed and Load result'!$D$13))+('Edit Conditions'!$C$16)))</f>
        <v>11.053437499999999</v>
      </c>
      <c r="AX212" s="5">
        <f>ABS(('Edit Conditions'!$C$10*('Edit Conditions'!$C$12)/1000*(9.8*AX$187+('Speed and Load result'!$D$13))+('Edit Conditions'!$C$16)))</f>
        <v>11.053437499999999</v>
      </c>
      <c r="AY212" s="5">
        <f>ABS(('Edit Conditions'!$C$10*('Edit Conditions'!$C$12)/1000*(9.8*AY$187+('Speed and Load result'!$D$13))+('Edit Conditions'!$C$16)))</f>
        <v>11.053437499999999</v>
      </c>
      <c r="AZ212" s="5">
        <f>ABS(('Edit Conditions'!$C$10*('Edit Conditions'!$C$12)/1000*(9.8*AZ$187+('Speed and Load result'!$D$13))+('Edit Conditions'!$C$16)))</f>
        <v>11.053437499999999</v>
      </c>
      <c r="BA212" s="5">
        <f>ABS(('Edit Conditions'!$C$10*('Edit Conditions'!$C$12)/1000*(9.8*BA$187+('Speed and Load result'!$D$13))+('Edit Conditions'!$C$16)))</f>
        <v>11.053437499999999</v>
      </c>
      <c r="BB212" s="5">
        <f>ABS(('Edit Conditions'!$C$10*('Edit Conditions'!$C$12)/1000*(9.8*BB$187+('Speed and Load result'!$D$13))+('Edit Conditions'!$C$16)))</f>
        <v>11.053437499999999</v>
      </c>
      <c r="BC212" s="5">
        <f>ABS(('Edit Conditions'!$C$10*('Edit Conditions'!$C$12)/1000*(9.8*BC$187+('Speed and Load result'!$D$13))+('Edit Conditions'!$C$16)))</f>
        <v>11.053437499999999</v>
      </c>
      <c r="BD212" s="5">
        <f>ABS(('Edit Conditions'!$C$10*('Edit Conditions'!$C$12)/1000*(9.8*BD$187+('Speed and Load result'!$D$13))+('Edit Conditions'!$C$16)))</f>
        <v>11.053437499999999</v>
      </c>
      <c r="BE212" s="5">
        <f>ABS(('Edit Conditions'!$C$10*('Edit Conditions'!$C$12)/1000*(9.8*BE$187+('Speed and Load result'!$D$13))+('Edit Conditions'!$C$16)))</f>
        <v>11.053437499999999</v>
      </c>
      <c r="BF212" s="5">
        <f>ABS(('Edit Conditions'!$C$10*('Edit Conditions'!$C$12)/1000*(9.8*BF$187+('Speed and Load result'!$D$13))+('Edit Conditions'!$C$16)))</f>
        <v>11.053437499999999</v>
      </c>
      <c r="BG212" s="5">
        <f>ABS(('Edit Conditions'!$C$10*('Edit Conditions'!$C$12)/1000*(9.8*BG$187+('Speed and Load result'!$D$13))+('Edit Conditions'!$C$16)))</f>
        <v>11.053437499999999</v>
      </c>
      <c r="BH212" s="5">
        <f>ABS(('Edit Conditions'!$C$10*('Edit Conditions'!$C$12)/1000*(9.8*BH$187+('Speed and Load result'!$D$13))+('Edit Conditions'!$C$16)))</f>
        <v>11.053437499999999</v>
      </c>
      <c r="BI212" s="5">
        <f>ABS(('Edit Conditions'!$C$10*('Edit Conditions'!$C$12)/1000*(9.8*BI$187+('Speed and Load result'!$D$13))+('Edit Conditions'!$C$16)))</f>
        <v>11.053437499999999</v>
      </c>
      <c r="BJ212" s="5">
        <f>ABS(('Edit Conditions'!$C$10*('Edit Conditions'!$C$12)/1000*(9.8*BJ$187+('Speed and Load result'!$D$13))+('Edit Conditions'!$C$16)))</f>
        <v>11.053437499999999</v>
      </c>
      <c r="BK212" s="5">
        <f>ABS(('Edit Conditions'!$C$10*('Edit Conditions'!$C$12)/1000*(9.8*BK$187+('Speed and Load result'!$D$13))+('Edit Conditions'!$C$16)))</f>
        <v>11.053437499999999</v>
      </c>
      <c r="BL212" s="5">
        <f>ABS(('Edit Conditions'!$C$10*('Edit Conditions'!$C$12)/1000*(9.8*BL$187+('Speed and Load result'!$D$13))+('Edit Conditions'!$C$16)))</f>
        <v>11.053437499999999</v>
      </c>
      <c r="BM212" s="5">
        <f>ABS(('Edit Conditions'!$C$10*('Edit Conditions'!$C$12)/1000*(9.8*BM$187+('Speed and Load result'!$D$13))+('Edit Conditions'!$C$16)))</f>
        <v>11.053437499999999</v>
      </c>
      <c r="BN212" s="5">
        <f>ABS(('Edit Conditions'!$C$10*('Edit Conditions'!$C$12)/1000*(9.8*BN$187+('Speed and Load result'!$D$13))+('Edit Conditions'!$C$16)))</f>
        <v>11.053437499999999</v>
      </c>
      <c r="BO212" s="5">
        <f>ABS(('Edit Conditions'!$C$10*('Edit Conditions'!$C$12)/1000*(9.8*BO$187+('Speed and Load result'!$D$13))+('Edit Conditions'!$C$16)))</f>
        <v>11.053437499999999</v>
      </c>
    </row>
    <row r="213" spans="2:67" hidden="1">
      <c r="B213" s="101"/>
      <c r="C213" s="5" t="s">
        <v>131</v>
      </c>
      <c r="D213" s="9" t="s">
        <v>273</v>
      </c>
      <c r="E213" s="5">
        <f>E$173*E210</f>
        <v>3943.1840000000002</v>
      </c>
      <c r="F213" s="5">
        <f t="shared" ref="F213:BO213" si="35">F$173*F210</f>
        <v>3943.1840000000002</v>
      </c>
      <c r="G213" s="5">
        <f t="shared" si="35"/>
        <v>3943.1840000000002</v>
      </c>
      <c r="H213" s="5">
        <f t="shared" si="35"/>
        <v>3943.1840000000002</v>
      </c>
      <c r="I213" s="5">
        <f t="shared" si="35"/>
        <v>3288.7480000000005</v>
      </c>
      <c r="J213" s="5">
        <f t="shared" si="35"/>
        <v>3288.7480000000005</v>
      </c>
      <c r="K213" s="5">
        <f t="shared" si="35"/>
        <v>3288.7480000000005</v>
      </c>
      <c r="L213" s="5">
        <f t="shared" si="35"/>
        <v>3288.7480000000005</v>
      </c>
      <c r="M213" s="5">
        <f t="shared" si="35"/>
        <v>2642.6240000000003</v>
      </c>
      <c r="N213" s="5">
        <f t="shared" si="35"/>
        <v>2642.6240000000003</v>
      </c>
      <c r="O213" s="5">
        <f t="shared" si="35"/>
        <v>2642.6240000000003</v>
      </c>
      <c r="P213" s="5">
        <f t="shared" si="35"/>
        <v>2642.6240000000003</v>
      </c>
      <c r="Q213" s="5">
        <f t="shared" si="35"/>
        <v>1321.3120000000001</v>
      </c>
      <c r="R213" s="5">
        <f t="shared" si="35"/>
        <v>1321.3120000000001</v>
      </c>
      <c r="S213" s="5">
        <f t="shared" si="35"/>
        <v>2419.69</v>
      </c>
      <c r="T213" s="5">
        <f t="shared" si="35"/>
        <v>2419.69</v>
      </c>
      <c r="U213" s="5">
        <f t="shared" si="35"/>
        <v>2419.69</v>
      </c>
      <c r="V213" s="5">
        <f t="shared" si="35"/>
        <v>1207.1859999999999</v>
      </c>
      <c r="W213" s="5">
        <f t="shared" si="35"/>
        <v>1207.1859999999999</v>
      </c>
      <c r="X213" s="5">
        <f t="shared" si="35"/>
        <v>1207.1859999999999</v>
      </c>
      <c r="Y213" s="5">
        <f t="shared" si="35"/>
        <v>1823.9</v>
      </c>
      <c r="Z213" s="5">
        <f t="shared" si="35"/>
        <v>1823.9</v>
      </c>
      <c r="AA213" s="5">
        <f t="shared" si="35"/>
        <v>1823.9</v>
      </c>
      <c r="AB213" s="5">
        <f t="shared" si="35"/>
        <v>1823.9</v>
      </c>
      <c r="AC213" s="5">
        <f t="shared" si="35"/>
        <v>914.75600000000009</v>
      </c>
      <c r="AD213" s="5">
        <f t="shared" si="35"/>
        <v>914.75600000000009</v>
      </c>
      <c r="AE213" s="5">
        <f t="shared" si="35"/>
        <v>1614.624</v>
      </c>
      <c r="AF213" s="5">
        <f t="shared" si="35"/>
        <v>1614.624</v>
      </c>
      <c r="AG213" s="5">
        <f t="shared" si="35"/>
        <v>1614.624</v>
      </c>
      <c r="AH213" s="5">
        <f t="shared" si="35"/>
        <v>807.31200000000001</v>
      </c>
      <c r="AI213" s="5">
        <f t="shared" si="35"/>
        <v>807.31200000000001</v>
      </c>
      <c r="AJ213" s="5">
        <f t="shared" si="35"/>
        <v>2142.5879999999997</v>
      </c>
      <c r="AK213" s="5">
        <f t="shared" si="35"/>
        <v>2142.5879999999997</v>
      </c>
      <c r="AL213" s="5">
        <f t="shared" si="35"/>
        <v>2142.5879999999997</v>
      </c>
      <c r="AM213" s="5">
        <f t="shared" si="35"/>
        <v>2142.5879999999997</v>
      </c>
      <c r="AN213" s="5">
        <f t="shared" si="35"/>
        <v>2142.5879999999997</v>
      </c>
      <c r="AO213" s="5">
        <f t="shared" si="35"/>
        <v>2142.5879999999997</v>
      </c>
      <c r="AP213" s="5">
        <f t="shared" si="35"/>
        <v>1073.5119999999999</v>
      </c>
      <c r="AQ213" s="5">
        <f t="shared" si="35"/>
        <v>1073.5119999999999</v>
      </c>
      <c r="AR213" s="5">
        <f t="shared" si="35"/>
        <v>1073.5119999999999</v>
      </c>
      <c r="AS213" s="5">
        <f t="shared" si="35"/>
        <v>1073.5119999999999</v>
      </c>
      <c r="AT213" s="5">
        <f t="shared" si="35"/>
        <v>1073.5119999999999</v>
      </c>
      <c r="AU213" s="5">
        <f t="shared" si="35"/>
        <v>1073.5119999999999</v>
      </c>
      <c r="AV213" s="5">
        <f t="shared" si="35"/>
        <v>1496.6100000000001</v>
      </c>
      <c r="AW213" s="5">
        <f t="shared" si="35"/>
        <v>1496.6100000000001</v>
      </c>
      <c r="AX213" s="5">
        <f t="shared" si="35"/>
        <v>1496.6100000000001</v>
      </c>
      <c r="AY213" s="5">
        <f t="shared" si="35"/>
        <v>1496.6100000000001</v>
      </c>
      <c r="AZ213" s="5">
        <f t="shared" si="35"/>
        <v>1496.6100000000001</v>
      </c>
      <c r="BA213" s="5">
        <f t="shared" si="35"/>
        <v>1496.6100000000001</v>
      </c>
      <c r="BB213" s="5">
        <f t="shared" si="35"/>
        <v>746.13599999999997</v>
      </c>
      <c r="BC213" s="5">
        <f t="shared" si="35"/>
        <v>746.13599999999997</v>
      </c>
      <c r="BD213" s="5">
        <f t="shared" si="35"/>
        <v>746.13599999999997</v>
      </c>
      <c r="BE213" s="5">
        <f t="shared" si="35"/>
        <v>746.13599999999997</v>
      </c>
      <c r="BF213" s="5">
        <f t="shared" si="35"/>
        <v>746.13599999999997</v>
      </c>
      <c r="BG213" s="5">
        <f t="shared" si="35"/>
        <v>746.13599999999997</v>
      </c>
      <c r="BH213" s="5">
        <f t="shared" si="35"/>
        <v>1296.7240000000002</v>
      </c>
      <c r="BI213" s="5">
        <f t="shared" si="35"/>
        <v>1296.7240000000002</v>
      </c>
      <c r="BJ213" s="5">
        <f t="shared" si="35"/>
        <v>1296.7240000000002</v>
      </c>
      <c r="BK213" s="5">
        <f t="shared" si="35"/>
        <v>1296.7240000000002</v>
      </c>
      <c r="BL213" s="5">
        <f t="shared" si="35"/>
        <v>648.36200000000008</v>
      </c>
      <c r="BM213" s="5">
        <f t="shared" si="35"/>
        <v>648.36200000000008</v>
      </c>
      <c r="BN213" s="5">
        <f t="shared" si="35"/>
        <v>648.36200000000008</v>
      </c>
      <c r="BO213" s="5">
        <f t="shared" si="35"/>
        <v>648.36200000000008</v>
      </c>
    </row>
    <row r="214" spans="2:67" hidden="1">
      <c r="B214" s="101"/>
      <c r="C214" s="5" t="s">
        <v>130</v>
      </c>
      <c r="D214" s="9" t="s">
        <v>274</v>
      </c>
      <c r="E214" s="5">
        <f>E$174*E211</f>
        <v>59.736374999999995</v>
      </c>
      <c r="F214" s="5">
        <f t="shared" ref="F214:BO214" si="36">F$174*F211</f>
        <v>59.736374999999995</v>
      </c>
      <c r="G214" s="5">
        <f t="shared" si="36"/>
        <v>59.736374999999995</v>
      </c>
      <c r="H214" s="5">
        <f t="shared" si="36"/>
        <v>59.736374999999995</v>
      </c>
      <c r="I214" s="5">
        <f t="shared" si="36"/>
        <v>39.103293749999999</v>
      </c>
      <c r="J214" s="5">
        <f t="shared" si="36"/>
        <v>39.103293749999999</v>
      </c>
      <c r="K214" s="5">
        <f t="shared" si="36"/>
        <v>28.906912499999997</v>
      </c>
      <c r="L214" s="5">
        <f t="shared" si="36"/>
        <v>28.906912499999997</v>
      </c>
      <c r="M214" s="5">
        <f t="shared" si="36"/>
        <v>52.468987499999997</v>
      </c>
      <c r="N214" s="5">
        <f t="shared" si="36"/>
        <v>52.468987499999997</v>
      </c>
      <c r="O214" s="5">
        <f t="shared" si="36"/>
        <v>52.468987499999997</v>
      </c>
      <c r="P214" s="5">
        <f t="shared" si="36"/>
        <v>52.468987499999997</v>
      </c>
      <c r="Q214" s="5">
        <f t="shared" si="36"/>
        <v>6.7119000000000009</v>
      </c>
      <c r="R214" s="5">
        <f t="shared" si="36"/>
        <v>6.7119000000000009</v>
      </c>
      <c r="S214" s="5">
        <f t="shared" si="36"/>
        <v>48.568668749999993</v>
      </c>
      <c r="T214" s="5">
        <f t="shared" si="36"/>
        <v>48.568668749999993</v>
      </c>
      <c r="U214" s="5">
        <f t="shared" si="36"/>
        <v>48.568668749999993</v>
      </c>
      <c r="V214" s="5">
        <f t="shared" si="36"/>
        <v>7.236806249999999</v>
      </c>
      <c r="W214" s="5">
        <f t="shared" si="36"/>
        <v>7.236806249999999</v>
      </c>
      <c r="X214" s="5">
        <f t="shared" si="36"/>
        <v>7.236806249999999</v>
      </c>
      <c r="Y214" s="5">
        <f t="shared" si="36"/>
        <v>41.32139999999999</v>
      </c>
      <c r="Z214" s="5">
        <f t="shared" si="36"/>
        <v>41.32139999999999</v>
      </c>
      <c r="AA214" s="5">
        <f t="shared" si="36"/>
        <v>41.32139999999999</v>
      </c>
      <c r="AB214" s="5">
        <f t="shared" si="36"/>
        <v>41.32139999999999</v>
      </c>
      <c r="AC214" s="5">
        <f t="shared" si="36"/>
        <v>6.4352999999999989</v>
      </c>
      <c r="AD214" s="5">
        <f t="shared" si="36"/>
        <v>6.4352999999999989</v>
      </c>
      <c r="AE214" s="5">
        <f t="shared" si="36"/>
        <v>41.30715</v>
      </c>
      <c r="AF214" s="5">
        <f t="shared" si="36"/>
        <v>41.30715</v>
      </c>
      <c r="AG214" s="5">
        <f t="shared" si="36"/>
        <v>41.30715</v>
      </c>
      <c r="AH214" s="5">
        <f t="shared" si="36"/>
        <v>6.4885124999999997</v>
      </c>
      <c r="AI214" s="5">
        <f t="shared" si="36"/>
        <v>6.4885124999999997</v>
      </c>
      <c r="AJ214" s="5">
        <f t="shared" si="36"/>
        <v>33.3444</v>
      </c>
      <c r="AK214" s="5">
        <f t="shared" si="36"/>
        <v>33.3444</v>
      </c>
      <c r="AL214" s="5">
        <f t="shared" si="36"/>
        <v>33.3444</v>
      </c>
      <c r="AM214" s="5">
        <f t="shared" si="36"/>
        <v>33.3444</v>
      </c>
      <c r="AN214" s="5">
        <f t="shared" si="36"/>
        <v>33.3444</v>
      </c>
      <c r="AO214" s="5">
        <f t="shared" si="36"/>
        <v>33.3444</v>
      </c>
      <c r="AP214" s="5">
        <f t="shared" si="36"/>
        <v>5.0616000000000003</v>
      </c>
      <c r="AQ214" s="5">
        <f t="shared" si="36"/>
        <v>5.0616000000000003</v>
      </c>
      <c r="AR214" s="5">
        <f t="shared" si="36"/>
        <v>5.0616000000000003</v>
      </c>
      <c r="AS214" s="5">
        <f t="shared" si="36"/>
        <v>5.0616000000000003</v>
      </c>
      <c r="AT214" s="5">
        <f t="shared" si="36"/>
        <v>5.0616000000000003</v>
      </c>
      <c r="AU214" s="5">
        <f t="shared" si="36"/>
        <v>5.0616000000000003</v>
      </c>
      <c r="AV214" s="5">
        <f t="shared" si="36"/>
        <v>19.65995625</v>
      </c>
      <c r="AW214" s="5">
        <f t="shared" si="36"/>
        <v>19.65995625</v>
      </c>
      <c r="AX214" s="5">
        <f t="shared" si="36"/>
        <v>19.65995625</v>
      </c>
      <c r="AY214" s="5">
        <f t="shared" si="36"/>
        <v>19.65995625</v>
      </c>
      <c r="AZ214" s="5">
        <f t="shared" si="36"/>
        <v>19.65995625</v>
      </c>
      <c r="BA214" s="5">
        <f t="shared" si="36"/>
        <v>19.65995625</v>
      </c>
      <c r="BB214" s="5">
        <f t="shared" si="36"/>
        <v>3.328648125</v>
      </c>
      <c r="BC214" s="5">
        <f t="shared" si="36"/>
        <v>3.328648125</v>
      </c>
      <c r="BD214" s="5">
        <f t="shared" si="36"/>
        <v>3.328648125</v>
      </c>
      <c r="BE214" s="5">
        <f t="shared" si="36"/>
        <v>3.328648125</v>
      </c>
      <c r="BF214" s="5">
        <f t="shared" si="36"/>
        <v>3.328648125</v>
      </c>
      <c r="BG214" s="5">
        <f t="shared" si="36"/>
        <v>3.328648125</v>
      </c>
      <c r="BH214" s="5">
        <f t="shared" si="36"/>
        <v>19.5800625</v>
      </c>
      <c r="BI214" s="5">
        <f t="shared" si="36"/>
        <v>19.5800625</v>
      </c>
      <c r="BJ214" s="5">
        <f t="shared" si="36"/>
        <v>19.5800625</v>
      </c>
      <c r="BK214" s="5">
        <f t="shared" si="36"/>
        <v>19.5800625</v>
      </c>
      <c r="BL214" s="5">
        <f t="shared" si="36"/>
        <v>3.3333862500000002</v>
      </c>
      <c r="BM214" s="5">
        <f t="shared" si="36"/>
        <v>3.3333862500000002</v>
      </c>
      <c r="BN214" s="5">
        <f t="shared" si="36"/>
        <v>3.3333862500000002</v>
      </c>
      <c r="BO214" s="5">
        <f t="shared" si="36"/>
        <v>3.3333862500000002</v>
      </c>
    </row>
    <row r="215" spans="2:67" hidden="1">
      <c r="B215" s="101"/>
      <c r="C215" s="5" t="s">
        <v>132</v>
      </c>
      <c r="D215" s="9" t="s">
        <v>275</v>
      </c>
      <c r="E215" s="5">
        <f>E$175*E212</f>
        <v>1923.2981249999998</v>
      </c>
      <c r="F215" s="5">
        <f t="shared" ref="F215:BO215" si="37">F$175*F212</f>
        <v>1923.2981249999998</v>
      </c>
      <c r="G215" s="5">
        <f t="shared" si="37"/>
        <v>1923.2981249999998</v>
      </c>
      <c r="H215" s="5">
        <f t="shared" si="37"/>
        <v>1923.2981249999998</v>
      </c>
      <c r="I215" s="5">
        <f t="shared" si="37"/>
        <v>1258.9865312500001</v>
      </c>
      <c r="J215" s="5">
        <f t="shared" si="37"/>
        <v>1258.9865312500001</v>
      </c>
      <c r="K215" s="5">
        <f t="shared" si="37"/>
        <v>930.69943749999993</v>
      </c>
      <c r="L215" s="5">
        <f t="shared" si="37"/>
        <v>930.69943749999993</v>
      </c>
      <c r="M215" s="5">
        <f t="shared" si="37"/>
        <v>898.64446874999987</v>
      </c>
      <c r="N215" s="5">
        <f t="shared" si="37"/>
        <v>898.64446874999987</v>
      </c>
      <c r="O215" s="5">
        <f t="shared" si="37"/>
        <v>898.64446874999987</v>
      </c>
      <c r="P215" s="5">
        <f t="shared" si="37"/>
        <v>898.64446874999987</v>
      </c>
      <c r="Q215" s="5">
        <f t="shared" si="37"/>
        <v>114.95574999999999</v>
      </c>
      <c r="R215" s="5">
        <f t="shared" si="37"/>
        <v>114.95574999999999</v>
      </c>
      <c r="S215" s="5">
        <f t="shared" si="37"/>
        <v>719.57878124999991</v>
      </c>
      <c r="T215" s="5">
        <f t="shared" si="37"/>
        <v>719.57878124999991</v>
      </c>
      <c r="U215" s="5">
        <f t="shared" si="37"/>
        <v>719.57878124999991</v>
      </c>
      <c r="V215" s="5">
        <f t="shared" si="37"/>
        <v>107.21834374999999</v>
      </c>
      <c r="W215" s="5">
        <f t="shared" si="37"/>
        <v>107.21834374999999</v>
      </c>
      <c r="X215" s="5">
        <f t="shared" si="37"/>
        <v>107.21834374999999</v>
      </c>
      <c r="Y215" s="5">
        <f t="shared" si="37"/>
        <v>539.40774999999996</v>
      </c>
      <c r="Z215" s="5">
        <f t="shared" si="37"/>
        <v>539.40774999999996</v>
      </c>
      <c r="AA215" s="5">
        <f t="shared" si="37"/>
        <v>539.40774999999996</v>
      </c>
      <c r="AB215" s="5">
        <f t="shared" si="37"/>
        <v>539.40774999999996</v>
      </c>
      <c r="AC215" s="5">
        <f t="shared" si="37"/>
        <v>84.006124999999997</v>
      </c>
      <c r="AD215" s="5">
        <f t="shared" si="37"/>
        <v>84.006124999999997</v>
      </c>
      <c r="AE215" s="5">
        <f t="shared" si="37"/>
        <v>499.61537500000003</v>
      </c>
      <c r="AF215" s="5">
        <f t="shared" si="37"/>
        <v>499.61537500000003</v>
      </c>
      <c r="AG215" s="5">
        <f t="shared" si="37"/>
        <v>499.61537500000003</v>
      </c>
      <c r="AH215" s="5">
        <f t="shared" si="37"/>
        <v>78.479406249999997</v>
      </c>
      <c r="AI215" s="5">
        <f t="shared" si="37"/>
        <v>78.479406249999997</v>
      </c>
      <c r="AJ215" s="5">
        <f t="shared" si="37"/>
        <v>830.11315624999986</v>
      </c>
      <c r="AK215" s="5">
        <f t="shared" si="37"/>
        <v>830.11315624999986</v>
      </c>
      <c r="AL215" s="5">
        <f t="shared" si="37"/>
        <v>830.11315624999986</v>
      </c>
      <c r="AM215" s="5">
        <f t="shared" si="37"/>
        <v>830.11315624999986</v>
      </c>
      <c r="AN215" s="5">
        <f t="shared" si="37"/>
        <v>830.11315624999986</v>
      </c>
      <c r="AO215" s="5">
        <f t="shared" si="37"/>
        <v>830.11315624999986</v>
      </c>
      <c r="AP215" s="5">
        <f t="shared" si="37"/>
        <v>126.0091875</v>
      </c>
      <c r="AQ215" s="5">
        <f t="shared" si="37"/>
        <v>126.0091875</v>
      </c>
      <c r="AR215" s="5">
        <f t="shared" si="37"/>
        <v>126.0091875</v>
      </c>
      <c r="AS215" s="5">
        <f t="shared" si="37"/>
        <v>126.0091875</v>
      </c>
      <c r="AT215" s="5">
        <f t="shared" si="37"/>
        <v>126.0091875</v>
      </c>
      <c r="AU215" s="5">
        <f t="shared" si="37"/>
        <v>126.0091875</v>
      </c>
      <c r="AV215" s="5">
        <f t="shared" si="37"/>
        <v>529.45965624999997</v>
      </c>
      <c r="AW215" s="5">
        <f t="shared" si="37"/>
        <v>529.45965624999997</v>
      </c>
      <c r="AX215" s="5">
        <f t="shared" si="37"/>
        <v>529.45965624999997</v>
      </c>
      <c r="AY215" s="5">
        <f t="shared" si="37"/>
        <v>529.45965624999997</v>
      </c>
      <c r="AZ215" s="5">
        <f t="shared" si="37"/>
        <v>529.45965624999997</v>
      </c>
      <c r="BA215" s="5">
        <f t="shared" si="37"/>
        <v>529.45965624999997</v>
      </c>
      <c r="BB215" s="5">
        <f t="shared" si="37"/>
        <v>89.643378124999984</v>
      </c>
      <c r="BC215" s="5">
        <f t="shared" si="37"/>
        <v>89.643378124999984</v>
      </c>
      <c r="BD215" s="5">
        <f t="shared" si="37"/>
        <v>89.643378124999984</v>
      </c>
      <c r="BE215" s="5">
        <f t="shared" si="37"/>
        <v>89.643378124999984</v>
      </c>
      <c r="BF215" s="5">
        <f t="shared" si="37"/>
        <v>89.643378124999984</v>
      </c>
      <c r="BG215" s="5">
        <f t="shared" si="37"/>
        <v>89.643378124999984</v>
      </c>
      <c r="BH215" s="5">
        <f t="shared" si="37"/>
        <v>453.19093749999996</v>
      </c>
      <c r="BI215" s="5">
        <f t="shared" si="37"/>
        <v>453.19093749999996</v>
      </c>
      <c r="BJ215" s="5">
        <f t="shared" si="37"/>
        <v>453.19093749999996</v>
      </c>
      <c r="BK215" s="5">
        <f t="shared" si="37"/>
        <v>453.19093749999996</v>
      </c>
      <c r="BL215" s="5">
        <f t="shared" si="37"/>
        <v>77.152993749999993</v>
      </c>
      <c r="BM215" s="5">
        <f t="shared" si="37"/>
        <v>77.152993749999993</v>
      </c>
      <c r="BN215" s="5">
        <f t="shared" si="37"/>
        <v>77.152993749999993</v>
      </c>
      <c r="BO215" s="5">
        <f t="shared" si="37"/>
        <v>77.152993749999993</v>
      </c>
    </row>
    <row r="216" spans="2:67" hidden="1">
      <c r="B216" s="101"/>
      <c r="C216" s="5" t="s">
        <v>123</v>
      </c>
      <c r="D216" s="9" t="s">
        <v>277</v>
      </c>
      <c r="E216" s="5">
        <f>IF(MAX(E208,E209,E213,E214,E215)=E208,1,0.5)</f>
        <v>0.5</v>
      </c>
      <c r="F216" s="5">
        <f t="shared" ref="F216:BO216" si="38">IF(MAX(F208,F209,F213,F214,F215)=F208,1,0.5)</f>
        <v>0.5</v>
      </c>
      <c r="G216" s="5">
        <f t="shared" si="38"/>
        <v>0.5</v>
      </c>
      <c r="H216" s="5">
        <f t="shared" si="38"/>
        <v>0.5</v>
      </c>
      <c r="I216" s="5">
        <f t="shared" si="38"/>
        <v>0.5</v>
      </c>
      <c r="J216" s="5">
        <f t="shared" si="38"/>
        <v>0.5</v>
      </c>
      <c r="K216" s="5">
        <f t="shared" si="38"/>
        <v>0.5</v>
      </c>
      <c r="L216" s="5">
        <f t="shared" si="38"/>
        <v>0.5</v>
      </c>
      <c r="M216" s="5">
        <f t="shared" si="38"/>
        <v>0.5</v>
      </c>
      <c r="N216" s="5">
        <f t="shared" si="38"/>
        <v>0.5</v>
      </c>
      <c r="O216" s="5">
        <f t="shared" si="38"/>
        <v>0.5</v>
      </c>
      <c r="P216" s="5">
        <f t="shared" si="38"/>
        <v>0.5</v>
      </c>
      <c r="Q216" s="5">
        <f t="shared" si="38"/>
        <v>0.5</v>
      </c>
      <c r="R216" s="5">
        <f t="shared" si="38"/>
        <v>0.5</v>
      </c>
      <c r="S216" s="5">
        <f t="shared" si="38"/>
        <v>0.5</v>
      </c>
      <c r="T216" s="5">
        <f t="shared" si="38"/>
        <v>0.5</v>
      </c>
      <c r="U216" s="5">
        <f t="shared" si="38"/>
        <v>0.5</v>
      </c>
      <c r="V216" s="5">
        <f t="shared" si="38"/>
        <v>0.5</v>
      </c>
      <c r="W216" s="5">
        <f t="shared" si="38"/>
        <v>0.5</v>
      </c>
      <c r="X216" s="5">
        <f t="shared" si="38"/>
        <v>0.5</v>
      </c>
      <c r="Y216" s="5">
        <f t="shared" si="38"/>
        <v>0.5</v>
      </c>
      <c r="Z216" s="5">
        <f t="shared" si="38"/>
        <v>0.5</v>
      </c>
      <c r="AA216" s="5">
        <f t="shared" si="38"/>
        <v>0.5</v>
      </c>
      <c r="AB216" s="5">
        <f t="shared" si="38"/>
        <v>0.5</v>
      </c>
      <c r="AC216" s="5">
        <f t="shared" si="38"/>
        <v>0.5</v>
      </c>
      <c r="AD216" s="5">
        <f t="shared" si="38"/>
        <v>0.5</v>
      </c>
      <c r="AE216" s="5">
        <f t="shared" si="38"/>
        <v>0.5</v>
      </c>
      <c r="AF216" s="5">
        <f t="shared" si="38"/>
        <v>0.5</v>
      </c>
      <c r="AG216" s="5">
        <f t="shared" si="38"/>
        <v>0.5</v>
      </c>
      <c r="AH216" s="5">
        <f t="shared" si="38"/>
        <v>0.5</v>
      </c>
      <c r="AI216" s="5">
        <f t="shared" si="38"/>
        <v>0.5</v>
      </c>
      <c r="AJ216" s="5">
        <f t="shared" si="38"/>
        <v>0.5</v>
      </c>
      <c r="AK216" s="5">
        <f t="shared" si="38"/>
        <v>0.5</v>
      </c>
      <c r="AL216" s="5">
        <f t="shared" si="38"/>
        <v>0.5</v>
      </c>
      <c r="AM216" s="5">
        <f t="shared" si="38"/>
        <v>0.5</v>
      </c>
      <c r="AN216" s="5">
        <f t="shared" si="38"/>
        <v>0.5</v>
      </c>
      <c r="AO216" s="5">
        <f t="shared" si="38"/>
        <v>0.5</v>
      </c>
      <c r="AP216" s="5">
        <f t="shared" si="38"/>
        <v>0.5</v>
      </c>
      <c r="AQ216" s="5">
        <f t="shared" si="38"/>
        <v>0.5</v>
      </c>
      <c r="AR216" s="5">
        <f t="shared" si="38"/>
        <v>0.5</v>
      </c>
      <c r="AS216" s="5">
        <f t="shared" si="38"/>
        <v>0.5</v>
      </c>
      <c r="AT216" s="5">
        <f t="shared" si="38"/>
        <v>0.5</v>
      </c>
      <c r="AU216" s="5">
        <f t="shared" si="38"/>
        <v>0.5</v>
      </c>
      <c r="AV216" s="5">
        <f t="shared" si="38"/>
        <v>0.5</v>
      </c>
      <c r="AW216" s="5">
        <f t="shared" si="38"/>
        <v>0.5</v>
      </c>
      <c r="AX216" s="5">
        <f t="shared" si="38"/>
        <v>0.5</v>
      </c>
      <c r="AY216" s="5">
        <f t="shared" si="38"/>
        <v>0.5</v>
      </c>
      <c r="AZ216" s="5">
        <f t="shared" si="38"/>
        <v>0.5</v>
      </c>
      <c r="BA216" s="5">
        <f t="shared" si="38"/>
        <v>0.5</v>
      </c>
      <c r="BB216" s="5">
        <f t="shared" si="38"/>
        <v>0.5</v>
      </c>
      <c r="BC216" s="5">
        <f t="shared" si="38"/>
        <v>0.5</v>
      </c>
      <c r="BD216" s="5">
        <f t="shared" si="38"/>
        <v>0.5</v>
      </c>
      <c r="BE216" s="5">
        <f t="shared" si="38"/>
        <v>0.5</v>
      </c>
      <c r="BF216" s="5">
        <f t="shared" si="38"/>
        <v>0.5</v>
      </c>
      <c r="BG216" s="5">
        <f t="shared" si="38"/>
        <v>0.5</v>
      </c>
      <c r="BH216" s="5">
        <f t="shared" si="38"/>
        <v>0.5</v>
      </c>
      <c r="BI216" s="5">
        <f t="shared" si="38"/>
        <v>0.5</v>
      </c>
      <c r="BJ216" s="5">
        <f t="shared" si="38"/>
        <v>0.5</v>
      </c>
      <c r="BK216" s="5">
        <f t="shared" si="38"/>
        <v>0.5</v>
      </c>
      <c r="BL216" s="5">
        <f t="shared" si="38"/>
        <v>0.5</v>
      </c>
      <c r="BM216" s="5">
        <f t="shared" si="38"/>
        <v>0.5</v>
      </c>
      <c r="BN216" s="5">
        <f t="shared" si="38"/>
        <v>0.5</v>
      </c>
      <c r="BO216" s="5">
        <f t="shared" si="38"/>
        <v>0.5</v>
      </c>
    </row>
    <row r="217" spans="2:67" hidden="1">
      <c r="B217" s="101"/>
      <c r="C217" s="5" t="s">
        <v>124</v>
      </c>
      <c r="D217" s="9" t="s">
        <v>276</v>
      </c>
      <c r="E217" s="5">
        <f>IF(MAX(E208,E209,E213,E214,E215)=E209,1,0.5)</f>
        <v>0.5</v>
      </c>
      <c r="F217" s="5">
        <f t="shared" ref="F217:BO217" si="39">IF(MAX(F208,F209,F213,F214,F215)=F209,1,0.5)</f>
        <v>0.5</v>
      </c>
      <c r="G217" s="5">
        <f t="shared" si="39"/>
        <v>0.5</v>
      </c>
      <c r="H217" s="5">
        <f t="shared" si="39"/>
        <v>0.5</v>
      </c>
      <c r="I217" s="5">
        <f t="shared" si="39"/>
        <v>0.5</v>
      </c>
      <c r="J217" s="5">
        <f t="shared" si="39"/>
        <v>0.5</v>
      </c>
      <c r="K217" s="5">
        <f t="shared" si="39"/>
        <v>0.5</v>
      </c>
      <c r="L217" s="5">
        <f t="shared" si="39"/>
        <v>0.5</v>
      </c>
      <c r="M217" s="5">
        <f t="shared" si="39"/>
        <v>0.5</v>
      </c>
      <c r="N217" s="5">
        <f t="shared" si="39"/>
        <v>0.5</v>
      </c>
      <c r="O217" s="5">
        <f t="shared" si="39"/>
        <v>0.5</v>
      </c>
      <c r="P217" s="5">
        <f t="shared" si="39"/>
        <v>0.5</v>
      </c>
      <c r="Q217" s="5">
        <f t="shared" si="39"/>
        <v>0.5</v>
      </c>
      <c r="R217" s="5">
        <f t="shared" si="39"/>
        <v>0.5</v>
      </c>
      <c r="S217" s="5">
        <f t="shared" si="39"/>
        <v>0.5</v>
      </c>
      <c r="T217" s="5">
        <f t="shared" si="39"/>
        <v>0.5</v>
      </c>
      <c r="U217" s="5">
        <f t="shared" si="39"/>
        <v>0.5</v>
      </c>
      <c r="V217" s="5">
        <f t="shared" si="39"/>
        <v>0.5</v>
      </c>
      <c r="W217" s="5">
        <f t="shared" si="39"/>
        <v>0.5</v>
      </c>
      <c r="X217" s="5">
        <f t="shared" si="39"/>
        <v>0.5</v>
      </c>
      <c r="Y217" s="5">
        <f t="shared" si="39"/>
        <v>0.5</v>
      </c>
      <c r="Z217" s="5">
        <f t="shared" si="39"/>
        <v>0.5</v>
      </c>
      <c r="AA217" s="5">
        <f t="shared" si="39"/>
        <v>0.5</v>
      </c>
      <c r="AB217" s="5">
        <f t="shared" si="39"/>
        <v>0.5</v>
      </c>
      <c r="AC217" s="5">
        <f t="shared" si="39"/>
        <v>0.5</v>
      </c>
      <c r="AD217" s="5">
        <f t="shared" si="39"/>
        <v>0.5</v>
      </c>
      <c r="AE217" s="5">
        <f t="shared" si="39"/>
        <v>0.5</v>
      </c>
      <c r="AF217" s="5">
        <f t="shared" si="39"/>
        <v>0.5</v>
      </c>
      <c r="AG217" s="5">
        <f t="shared" si="39"/>
        <v>0.5</v>
      </c>
      <c r="AH217" s="5">
        <f t="shared" si="39"/>
        <v>0.5</v>
      </c>
      <c r="AI217" s="5">
        <f t="shared" si="39"/>
        <v>0.5</v>
      </c>
      <c r="AJ217" s="5">
        <f t="shared" si="39"/>
        <v>0.5</v>
      </c>
      <c r="AK217" s="5">
        <f t="shared" si="39"/>
        <v>0.5</v>
      </c>
      <c r="AL217" s="5">
        <f t="shared" si="39"/>
        <v>0.5</v>
      </c>
      <c r="AM217" s="5">
        <f t="shared" si="39"/>
        <v>0.5</v>
      </c>
      <c r="AN217" s="5">
        <f t="shared" si="39"/>
        <v>0.5</v>
      </c>
      <c r="AO217" s="5">
        <f t="shared" si="39"/>
        <v>0.5</v>
      </c>
      <c r="AP217" s="5">
        <f t="shared" si="39"/>
        <v>0.5</v>
      </c>
      <c r="AQ217" s="5">
        <f t="shared" si="39"/>
        <v>0.5</v>
      </c>
      <c r="AR217" s="5">
        <f t="shared" si="39"/>
        <v>0.5</v>
      </c>
      <c r="AS217" s="5">
        <f t="shared" si="39"/>
        <v>0.5</v>
      </c>
      <c r="AT217" s="5">
        <f t="shared" si="39"/>
        <v>0.5</v>
      </c>
      <c r="AU217" s="5">
        <f t="shared" si="39"/>
        <v>0.5</v>
      </c>
      <c r="AV217" s="5">
        <f t="shared" si="39"/>
        <v>0.5</v>
      </c>
      <c r="AW217" s="5">
        <f t="shared" si="39"/>
        <v>0.5</v>
      </c>
      <c r="AX217" s="5">
        <f t="shared" si="39"/>
        <v>0.5</v>
      </c>
      <c r="AY217" s="5">
        <f t="shared" si="39"/>
        <v>0.5</v>
      </c>
      <c r="AZ217" s="5">
        <f t="shared" si="39"/>
        <v>0.5</v>
      </c>
      <c r="BA217" s="5">
        <f t="shared" si="39"/>
        <v>0.5</v>
      </c>
      <c r="BB217" s="5">
        <f t="shared" si="39"/>
        <v>0.5</v>
      </c>
      <c r="BC217" s="5">
        <f t="shared" si="39"/>
        <v>0.5</v>
      </c>
      <c r="BD217" s="5">
        <f t="shared" si="39"/>
        <v>0.5</v>
      </c>
      <c r="BE217" s="5">
        <f t="shared" si="39"/>
        <v>0.5</v>
      </c>
      <c r="BF217" s="5">
        <f t="shared" si="39"/>
        <v>0.5</v>
      </c>
      <c r="BG217" s="5">
        <f t="shared" si="39"/>
        <v>0.5</v>
      </c>
      <c r="BH217" s="5">
        <f t="shared" si="39"/>
        <v>0.5</v>
      </c>
      <c r="BI217" s="5">
        <f t="shared" si="39"/>
        <v>0.5</v>
      </c>
      <c r="BJ217" s="5">
        <f t="shared" si="39"/>
        <v>0.5</v>
      </c>
      <c r="BK217" s="5">
        <f t="shared" si="39"/>
        <v>0.5</v>
      </c>
      <c r="BL217" s="5">
        <f t="shared" si="39"/>
        <v>0.5</v>
      </c>
      <c r="BM217" s="5">
        <f t="shared" si="39"/>
        <v>0.5</v>
      </c>
      <c r="BN217" s="5">
        <f t="shared" si="39"/>
        <v>0.5</v>
      </c>
      <c r="BO217" s="5">
        <f t="shared" si="39"/>
        <v>0.5</v>
      </c>
    </row>
    <row r="218" spans="2:67" hidden="1">
      <c r="B218" s="101"/>
      <c r="C218" s="5" t="s">
        <v>125</v>
      </c>
      <c r="D218" s="9" t="s">
        <v>278</v>
      </c>
      <c r="E218" s="5">
        <f>IF(MAX(E208,E209,E213,E214,E215)=E213,1,0.5)</f>
        <v>1</v>
      </c>
      <c r="F218" s="5">
        <f t="shared" ref="F218:BO218" si="40">IF(MAX(F208,F209,F213,F214,F215)=F213,1,0.5)</f>
        <v>1</v>
      </c>
      <c r="G218" s="5">
        <f t="shared" si="40"/>
        <v>1</v>
      </c>
      <c r="H218" s="5">
        <f t="shared" si="40"/>
        <v>1</v>
      </c>
      <c r="I218" s="5">
        <f t="shared" si="40"/>
        <v>1</v>
      </c>
      <c r="J218" s="5">
        <f t="shared" si="40"/>
        <v>1</v>
      </c>
      <c r="K218" s="5">
        <f t="shared" si="40"/>
        <v>1</v>
      </c>
      <c r="L218" s="5">
        <f t="shared" si="40"/>
        <v>1</v>
      </c>
      <c r="M218" s="5">
        <f t="shared" si="40"/>
        <v>1</v>
      </c>
      <c r="N218" s="5">
        <f t="shared" si="40"/>
        <v>1</v>
      </c>
      <c r="O218" s="5">
        <f t="shared" si="40"/>
        <v>1</v>
      </c>
      <c r="P218" s="5">
        <f t="shared" si="40"/>
        <v>1</v>
      </c>
      <c r="Q218" s="5">
        <f t="shared" si="40"/>
        <v>1</v>
      </c>
      <c r="R218" s="5">
        <f t="shared" si="40"/>
        <v>1</v>
      </c>
      <c r="S218" s="5">
        <f t="shared" si="40"/>
        <v>1</v>
      </c>
      <c r="T218" s="5">
        <f t="shared" si="40"/>
        <v>1</v>
      </c>
      <c r="U218" s="5">
        <f t="shared" si="40"/>
        <v>1</v>
      </c>
      <c r="V218" s="5">
        <f t="shared" si="40"/>
        <v>1</v>
      </c>
      <c r="W218" s="5">
        <f t="shared" si="40"/>
        <v>1</v>
      </c>
      <c r="X218" s="5">
        <f t="shared" si="40"/>
        <v>1</v>
      </c>
      <c r="Y218" s="5">
        <f t="shared" si="40"/>
        <v>1</v>
      </c>
      <c r="Z218" s="5">
        <f t="shared" si="40"/>
        <v>1</v>
      </c>
      <c r="AA218" s="5">
        <f t="shared" si="40"/>
        <v>1</v>
      </c>
      <c r="AB218" s="5">
        <f t="shared" si="40"/>
        <v>1</v>
      </c>
      <c r="AC218" s="5">
        <f t="shared" si="40"/>
        <v>1</v>
      </c>
      <c r="AD218" s="5">
        <f t="shared" si="40"/>
        <v>1</v>
      </c>
      <c r="AE218" s="5">
        <f t="shared" si="40"/>
        <v>1</v>
      </c>
      <c r="AF218" s="5">
        <f t="shared" si="40"/>
        <v>1</v>
      </c>
      <c r="AG218" s="5">
        <f t="shared" si="40"/>
        <v>1</v>
      </c>
      <c r="AH218" s="5">
        <f t="shared" si="40"/>
        <v>1</v>
      </c>
      <c r="AI218" s="5">
        <f t="shared" si="40"/>
        <v>1</v>
      </c>
      <c r="AJ218" s="5">
        <f t="shared" si="40"/>
        <v>1</v>
      </c>
      <c r="AK218" s="5">
        <f t="shared" si="40"/>
        <v>1</v>
      </c>
      <c r="AL218" s="5">
        <f t="shared" si="40"/>
        <v>1</v>
      </c>
      <c r="AM218" s="5">
        <f t="shared" si="40"/>
        <v>1</v>
      </c>
      <c r="AN218" s="5">
        <f t="shared" si="40"/>
        <v>1</v>
      </c>
      <c r="AO218" s="5">
        <f t="shared" si="40"/>
        <v>1</v>
      </c>
      <c r="AP218" s="5">
        <f t="shared" si="40"/>
        <v>1</v>
      </c>
      <c r="AQ218" s="5">
        <f t="shared" si="40"/>
        <v>1</v>
      </c>
      <c r="AR218" s="5">
        <f t="shared" si="40"/>
        <v>1</v>
      </c>
      <c r="AS218" s="5">
        <f t="shared" si="40"/>
        <v>1</v>
      </c>
      <c r="AT218" s="5">
        <f t="shared" si="40"/>
        <v>1</v>
      </c>
      <c r="AU218" s="5">
        <f t="shared" si="40"/>
        <v>1</v>
      </c>
      <c r="AV218" s="5">
        <f t="shared" si="40"/>
        <v>1</v>
      </c>
      <c r="AW218" s="5">
        <f t="shared" si="40"/>
        <v>1</v>
      </c>
      <c r="AX218" s="5">
        <f t="shared" si="40"/>
        <v>1</v>
      </c>
      <c r="AY218" s="5">
        <f t="shared" si="40"/>
        <v>1</v>
      </c>
      <c r="AZ218" s="5">
        <f t="shared" si="40"/>
        <v>1</v>
      </c>
      <c r="BA218" s="5">
        <f t="shared" si="40"/>
        <v>1</v>
      </c>
      <c r="BB218" s="5">
        <f t="shared" si="40"/>
        <v>1</v>
      </c>
      <c r="BC218" s="5">
        <f t="shared" si="40"/>
        <v>1</v>
      </c>
      <c r="BD218" s="5">
        <f t="shared" si="40"/>
        <v>1</v>
      </c>
      <c r="BE218" s="5">
        <f t="shared" si="40"/>
        <v>1</v>
      </c>
      <c r="BF218" s="5">
        <f t="shared" si="40"/>
        <v>1</v>
      </c>
      <c r="BG218" s="5">
        <f t="shared" si="40"/>
        <v>1</v>
      </c>
      <c r="BH218" s="5">
        <f t="shared" si="40"/>
        <v>1</v>
      </c>
      <c r="BI218" s="5">
        <f t="shared" si="40"/>
        <v>1</v>
      </c>
      <c r="BJ218" s="5">
        <f t="shared" si="40"/>
        <v>1</v>
      </c>
      <c r="BK218" s="5">
        <f t="shared" si="40"/>
        <v>1</v>
      </c>
      <c r="BL218" s="5">
        <f t="shared" si="40"/>
        <v>1</v>
      </c>
      <c r="BM218" s="5">
        <f t="shared" si="40"/>
        <v>1</v>
      </c>
      <c r="BN218" s="5">
        <f t="shared" si="40"/>
        <v>1</v>
      </c>
      <c r="BO218" s="5">
        <f t="shared" si="40"/>
        <v>1</v>
      </c>
    </row>
    <row r="219" spans="2:67" hidden="1">
      <c r="B219" s="101"/>
      <c r="C219" s="5" t="s">
        <v>126</v>
      </c>
      <c r="D219" s="9" t="s">
        <v>279</v>
      </c>
      <c r="E219" s="5">
        <f>IF(MAX(E208,E209,E213,E214,E215)=E214,1,0.5)</f>
        <v>0.5</v>
      </c>
      <c r="F219" s="5">
        <f t="shared" ref="F219:BO219" si="41">IF(MAX(F208,F209,F213,F214,F215)=F214,1,0.5)</f>
        <v>0.5</v>
      </c>
      <c r="G219" s="5">
        <f t="shared" si="41"/>
        <v>0.5</v>
      </c>
      <c r="H219" s="5">
        <f t="shared" si="41"/>
        <v>0.5</v>
      </c>
      <c r="I219" s="5">
        <f t="shared" si="41"/>
        <v>0.5</v>
      </c>
      <c r="J219" s="5">
        <f t="shared" si="41"/>
        <v>0.5</v>
      </c>
      <c r="K219" s="5">
        <f t="shared" si="41"/>
        <v>0.5</v>
      </c>
      <c r="L219" s="5">
        <f t="shared" si="41"/>
        <v>0.5</v>
      </c>
      <c r="M219" s="5">
        <f t="shared" si="41"/>
        <v>0.5</v>
      </c>
      <c r="N219" s="5">
        <f t="shared" si="41"/>
        <v>0.5</v>
      </c>
      <c r="O219" s="5">
        <f t="shared" si="41"/>
        <v>0.5</v>
      </c>
      <c r="P219" s="5">
        <f t="shared" si="41"/>
        <v>0.5</v>
      </c>
      <c r="Q219" s="5">
        <f t="shared" si="41"/>
        <v>0.5</v>
      </c>
      <c r="R219" s="5">
        <f t="shared" si="41"/>
        <v>0.5</v>
      </c>
      <c r="S219" s="5">
        <f t="shared" si="41"/>
        <v>0.5</v>
      </c>
      <c r="T219" s="5">
        <f t="shared" si="41"/>
        <v>0.5</v>
      </c>
      <c r="U219" s="5">
        <f t="shared" si="41"/>
        <v>0.5</v>
      </c>
      <c r="V219" s="5">
        <f t="shared" si="41"/>
        <v>0.5</v>
      </c>
      <c r="W219" s="5">
        <f t="shared" si="41"/>
        <v>0.5</v>
      </c>
      <c r="X219" s="5">
        <f t="shared" si="41"/>
        <v>0.5</v>
      </c>
      <c r="Y219" s="5">
        <f t="shared" si="41"/>
        <v>0.5</v>
      </c>
      <c r="Z219" s="5">
        <f t="shared" si="41"/>
        <v>0.5</v>
      </c>
      <c r="AA219" s="5">
        <f t="shared" si="41"/>
        <v>0.5</v>
      </c>
      <c r="AB219" s="5">
        <f t="shared" si="41"/>
        <v>0.5</v>
      </c>
      <c r="AC219" s="5">
        <f t="shared" si="41"/>
        <v>0.5</v>
      </c>
      <c r="AD219" s="5">
        <f t="shared" si="41"/>
        <v>0.5</v>
      </c>
      <c r="AE219" s="5">
        <f t="shared" si="41"/>
        <v>0.5</v>
      </c>
      <c r="AF219" s="5">
        <f t="shared" si="41"/>
        <v>0.5</v>
      </c>
      <c r="AG219" s="5">
        <f t="shared" si="41"/>
        <v>0.5</v>
      </c>
      <c r="AH219" s="5">
        <f t="shared" si="41"/>
        <v>0.5</v>
      </c>
      <c r="AI219" s="5">
        <f t="shared" si="41"/>
        <v>0.5</v>
      </c>
      <c r="AJ219" s="5">
        <f t="shared" si="41"/>
        <v>0.5</v>
      </c>
      <c r="AK219" s="5">
        <f t="shared" si="41"/>
        <v>0.5</v>
      </c>
      <c r="AL219" s="5">
        <f t="shared" si="41"/>
        <v>0.5</v>
      </c>
      <c r="AM219" s="5">
        <f t="shared" si="41"/>
        <v>0.5</v>
      </c>
      <c r="AN219" s="5">
        <f t="shared" si="41"/>
        <v>0.5</v>
      </c>
      <c r="AO219" s="5">
        <f t="shared" si="41"/>
        <v>0.5</v>
      </c>
      <c r="AP219" s="5">
        <f t="shared" si="41"/>
        <v>0.5</v>
      </c>
      <c r="AQ219" s="5">
        <f t="shared" si="41"/>
        <v>0.5</v>
      </c>
      <c r="AR219" s="5">
        <f t="shared" si="41"/>
        <v>0.5</v>
      </c>
      <c r="AS219" s="5">
        <f t="shared" si="41"/>
        <v>0.5</v>
      </c>
      <c r="AT219" s="5">
        <f t="shared" si="41"/>
        <v>0.5</v>
      </c>
      <c r="AU219" s="5">
        <f t="shared" si="41"/>
        <v>0.5</v>
      </c>
      <c r="AV219" s="5">
        <f t="shared" si="41"/>
        <v>0.5</v>
      </c>
      <c r="AW219" s="5">
        <f t="shared" si="41"/>
        <v>0.5</v>
      </c>
      <c r="AX219" s="5">
        <f t="shared" si="41"/>
        <v>0.5</v>
      </c>
      <c r="AY219" s="5">
        <f t="shared" si="41"/>
        <v>0.5</v>
      </c>
      <c r="AZ219" s="5">
        <f t="shared" si="41"/>
        <v>0.5</v>
      </c>
      <c r="BA219" s="5">
        <f t="shared" si="41"/>
        <v>0.5</v>
      </c>
      <c r="BB219" s="5">
        <f t="shared" si="41"/>
        <v>0.5</v>
      </c>
      <c r="BC219" s="5">
        <f t="shared" si="41"/>
        <v>0.5</v>
      </c>
      <c r="BD219" s="5">
        <f t="shared" si="41"/>
        <v>0.5</v>
      </c>
      <c r="BE219" s="5">
        <f t="shared" si="41"/>
        <v>0.5</v>
      </c>
      <c r="BF219" s="5">
        <f t="shared" si="41"/>
        <v>0.5</v>
      </c>
      <c r="BG219" s="5">
        <f t="shared" si="41"/>
        <v>0.5</v>
      </c>
      <c r="BH219" s="5">
        <f t="shared" si="41"/>
        <v>0.5</v>
      </c>
      <c r="BI219" s="5">
        <f t="shared" si="41"/>
        <v>0.5</v>
      </c>
      <c r="BJ219" s="5">
        <f t="shared" si="41"/>
        <v>0.5</v>
      </c>
      <c r="BK219" s="5">
        <f t="shared" si="41"/>
        <v>0.5</v>
      </c>
      <c r="BL219" s="5">
        <f t="shared" si="41"/>
        <v>0.5</v>
      </c>
      <c r="BM219" s="5">
        <f t="shared" si="41"/>
        <v>0.5</v>
      </c>
      <c r="BN219" s="5">
        <f t="shared" si="41"/>
        <v>0.5</v>
      </c>
      <c r="BO219" s="5">
        <f t="shared" si="41"/>
        <v>0.5</v>
      </c>
    </row>
    <row r="220" spans="2:67" hidden="1">
      <c r="B220" s="101"/>
      <c r="C220" s="5" t="s">
        <v>127</v>
      </c>
      <c r="D220" s="9" t="s">
        <v>280</v>
      </c>
      <c r="E220" s="5">
        <f>IF(MAX(E208,E209,E213,E214,E215)=E215,1,0.5)</f>
        <v>0.5</v>
      </c>
      <c r="F220" s="5">
        <f t="shared" ref="F220:BO220" si="42">IF(MAX(F208,F209,F213,F214,F215)=F215,1,0.5)</f>
        <v>0.5</v>
      </c>
      <c r="G220" s="5">
        <f t="shared" si="42"/>
        <v>0.5</v>
      </c>
      <c r="H220" s="5">
        <f t="shared" si="42"/>
        <v>0.5</v>
      </c>
      <c r="I220" s="5">
        <f t="shared" si="42"/>
        <v>0.5</v>
      </c>
      <c r="J220" s="5">
        <f t="shared" si="42"/>
        <v>0.5</v>
      </c>
      <c r="K220" s="5">
        <f t="shared" si="42"/>
        <v>0.5</v>
      </c>
      <c r="L220" s="5">
        <f t="shared" si="42"/>
        <v>0.5</v>
      </c>
      <c r="M220" s="5">
        <f t="shared" si="42"/>
        <v>0.5</v>
      </c>
      <c r="N220" s="5">
        <f t="shared" si="42"/>
        <v>0.5</v>
      </c>
      <c r="O220" s="5">
        <f t="shared" si="42"/>
        <v>0.5</v>
      </c>
      <c r="P220" s="5">
        <f t="shared" si="42"/>
        <v>0.5</v>
      </c>
      <c r="Q220" s="5">
        <f t="shared" si="42"/>
        <v>0.5</v>
      </c>
      <c r="R220" s="5">
        <f t="shared" si="42"/>
        <v>0.5</v>
      </c>
      <c r="S220" s="5">
        <f t="shared" si="42"/>
        <v>0.5</v>
      </c>
      <c r="T220" s="5">
        <f t="shared" si="42"/>
        <v>0.5</v>
      </c>
      <c r="U220" s="5">
        <f t="shared" si="42"/>
        <v>0.5</v>
      </c>
      <c r="V220" s="5">
        <f t="shared" si="42"/>
        <v>0.5</v>
      </c>
      <c r="W220" s="5">
        <f t="shared" si="42"/>
        <v>0.5</v>
      </c>
      <c r="X220" s="5">
        <f t="shared" si="42"/>
        <v>0.5</v>
      </c>
      <c r="Y220" s="5">
        <f t="shared" si="42"/>
        <v>0.5</v>
      </c>
      <c r="Z220" s="5">
        <f t="shared" si="42"/>
        <v>0.5</v>
      </c>
      <c r="AA220" s="5">
        <f t="shared" si="42"/>
        <v>0.5</v>
      </c>
      <c r="AB220" s="5">
        <f t="shared" si="42"/>
        <v>0.5</v>
      </c>
      <c r="AC220" s="5">
        <f t="shared" si="42"/>
        <v>0.5</v>
      </c>
      <c r="AD220" s="5">
        <f t="shared" si="42"/>
        <v>0.5</v>
      </c>
      <c r="AE220" s="5">
        <f t="shared" si="42"/>
        <v>0.5</v>
      </c>
      <c r="AF220" s="5">
        <f t="shared" si="42"/>
        <v>0.5</v>
      </c>
      <c r="AG220" s="5">
        <f t="shared" si="42"/>
        <v>0.5</v>
      </c>
      <c r="AH220" s="5">
        <f t="shared" si="42"/>
        <v>0.5</v>
      </c>
      <c r="AI220" s="5">
        <f t="shared" si="42"/>
        <v>0.5</v>
      </c>
      <c r="AJ220" s="5">
        <f t="shared" si="42"/>
        <v>0.5</v>
      </c>
      <c r="AK220" s="5">
        <f t="shared" si="42"/>
        <v>0.5</v>
      </c>
      <c r="AL220" s="5">
        <f t="shared" si="42"/>
        <v>0.5</v>
      </c>
      <c r="AM220" s="5">
        <f t="shared" si="42"/>
        <v>0.5</v>
      </c>
      <c r="AN220" s="5">
        <f t="shared" si="42"/>
        <v>0.5</v>
      </c>
      <c r="AO220" s="5">
        <f t="shared" si="42"/>
        <v>0.5</v>
      </c>
      <c r="AP220" s="5">
        <f t="shared" si="42"/>
        <v>0.5</v>
      </c>
      <c r="AQ220" s="5">
        <f t="shared" si="42"/>
        <v>0.5</v>
      </c>
      <c r="AR220" s="5">
        <f t="shared" si="42"/>
        <v>0.5</v>
      </c>
      <c r="AS220" s="5">
        <f t="shared" si="42"/>
        <v>0.5</v>
      </c>
      <c r="AT220" s="5">
        <f t="shared" si="42"/>
        <v>0.5</v>
      </c>
      <c r="AU220" s="5">
        <f t="shared" si="42"/>
        <v>0.5</v>
      </c>
      <c r="AV220" s="5">
        <f t="shared" si="42"/>
        <v>0.5</v>
      </c>
      <c r="AW220" s="5">
        <f t="shared" si="42"/>
        <v>0.5</v>
      </c>
      <c r="AX220" s="5">
        <f t="shared" si="42"/>
        <v>0.5</v>
      </c>
      <c r="AY220" s="5">
        <f t="shared" si="42"/>
        <v>0.5</v>
      </c>
      <c r="AZ220" s="5">
        <f t="shared" si="42"/>
        <v>0.5</v>
      </c>
      <c r="BA220" s="5">
        <f t="shared" si="42"/>
        <v>0.5</v>
      </c>
      <c r="BB220" s="5">
        <f t="shared" si="42"/>
        <v>0.5</v>
      </c>
      <c r="BC220" s="5">
        <f t="shared" si="42"/>
        <v>0.5</v>
      </c>
      <c r="BD220" s="5">
        <f t="shared" si="42"/>
        <v>0.5</v>
      </c>
      <c r="BE220" s="5">
        <f t="shared" si="42"/>
        <v>0.5</v>
      </c>
      <c r="BF220" s="5">
        <f t="shared" si="42"/>
        <v>0.5</v>
      </c>
      <c r="BG220" s="5">
        <f t="shared" si="42"/>
        <v>0.5</v>
      </c>
      <c r="BH220" s="5">
        <f t="shared" si="42"/>
        <v>0.5</v>
      </c>
      <c r="BI220" s="5">
        <f t="shared" si="42"/>
        <v>0.5</v>
      </c>
      <c r="BJ220" s="5">
        <f t="shared" si="42"/>
        <v>0.5</v>
      </c>
      <c r="BK220" s="5">
        <f t="shared" si="42"/>
        <v>0.5</v>
      </c>
      <c r="BL220" s="5">
        <f t="shared" si="42"/>
        <v>0.5</v>
      </c>
      <c r="BM220" s="5">
        <f t="shared" si="42"/>
        <v>0.5</v>
      </c>
      <c r="BN220" s="5">
        <f t="shared" si="42"/>
        <v>0.5</v>
      </c>
      <c r="BO220" s="5">
        <f t="shared" si="42"/>
        <v>0.5</v>
      </c>
    </row>
    <row r="221" spans="2:67" hidden="1">
      <c r="B221" s="101"/>
      <c r="C221" s="5" t="s">
        <v>128</v>
      </c>
      <c r="D221" s="9" t="s">
        <v>281</v>
      </c>
      <c r="E221" s="5">
        <f t="shared" ref="E221:AJ221" si="43">(E216*E208/E$184)+(E217*E209/E$184)+(E218*E213)+(E219*E214)+(E220*E215)</f>
        <v>5179.7012500000001</v>
      </c>
      <c r="F221" s="5">
        <f t="shared" si="43"/>
        <v>5179.7012500000001</v>
      </c>
      <c r="G221" s="5">
        <f t="shared" si="43"/>
        <v>5179.7012500000001</v>
      </c>
      <c r="H221" s="5">
        <f t="shared" si="43"/>
        <v>5179.7012500000001</v>
      </c>
      <c r="I221" s="5">
        <f t="shared" si="43"/>
        <v>4182.792912500001</v>
      </c>
      <c r="J221" s="5">
        <f t="shared" si="43"/>
        <v>4182.792912500001</v>
      </c>
      <c r="K221" s="5">
        <f t="shared" si="43"/>
        <v>4013.5511750000005</v>
      </c>
      <c r="L221" s="5">
        <f t="shared" si="43"/>
        <v>4013.5511750000005</v>
      </c>
      <c r="M221" s="5">
        <f t="shared" si="43"/>
        <v>3363.1807281250003</v>
      </c>
      <c r="N221" s="5">
        <f t="shared" si="43"/>
        <v>3363.1807281250003</v>
      </c>
      <c r="O221" s="5">
        <f t="shared" si="43"/>
        <v>3363.1807281250003</v>
      </c>
      <c r="P221" s="5">
        <f t="shared" si="43"/>
        <v>3363.1807281250003</v>
      </c>
      <c r="Q221" s="5">
        <f t="shared" si="43"/>
        <v>1504.6458250000001</v>
      </c>
      <c r="R221" s="5">
        <f t="shared" si="43"/>
        <v>1504.6458250000001</v>
      </c>
      <c r="S221" s="5">
        <f t="shared" si="43"/>
        <v>3048.7637250000002</v>
      </c>
      <c r="T221" s="5">
        <f t="shared" si="43"/>
        <v>3048.7637250000002</v>
      </c>
      <c r="U221" s="5">
        <f t="shared" si="43"/>
        <v>3048.7637250000002</v>
      </c>
      <c r="V221" s="5">
        <f t="shared" si="43"/>
        <v>1386.9135749999998</v>
      </c>
      <c r="W221" s="5">
        <f t="shared" si="43"/>
        <v>1386.9135749999998</v>
      </c>
      <c r="X221" s="5">
        <f t="shared" si="43"/>
        <v>1386.9135749999998</v>
      </c>
      <c r="Y221" s="5">
        <f t="shared" si="43"/>
        <v>2359.2645750000001</v>
      </c>
      <c r="Z221" s="5">
        <f t="shared" si="43"/>
        <v>2359.2645750000001</v>
      </c>
      <c r="AA221" s="5">
        <f t="shared" si="43"/>
        <v>2359.2645750000001</v>
      </c>
      <c r="AB221" s="5">
        <f t="shared" si="43"/>
        <v>2359.2645750000001</v>
      </c>
      <c r="AC221" s="5">
        <f t="shared" si="43"/>
        <v>1082.4767125000001</v>
      </c>
      <c r="AD221" s="5">
        <f t="shared" si="43"/>
        <v>1082.4767125000001</v>
      </c>
      <c r="AE221" s="5">
        <f t="shared" si="43"/>
        <v>2130.0852625000002</v>
      </c>
      <c r="AF221" s="5">
        <f t="shared" si="43"/>
        <v>2130.0852625000002</v>
      </c>
      <c r="AG221" s="5">
        <f t="shared" si="43"/>
        <v>2130.0852625000002</v>
      </c>
      <c r="AH221" s="5">
        <f t="shared" si="43"/>
        <v>972.29595937500005</v>
      </c>
      <c r="AI221" s="5">
        <f t="shared" si="43"/>
        <v>972.29595937500005</v>
      </c>
      <c r="AJ221" s="5">
        <f t="shared" si="43"/>
        <v>2819.3167781249995</v>
      </c>
      <c r="AK221" s="5">
        <f t="shared" ref="AK221:BO221" si="44">(AK216*AK208/AK$184)+(AK217*AK209/AK$184)+(AK218*AK213)+(AK219*AK214)+(AK220*AK215)</f>
        <v>2819.3167781249995</v>
      </c>
      <c r="AL221" s="5">
        <f t="shared" si="44"/>
        <v>2819.3167781249995</v>
      </c>
      <c r="AM221" s="5">
        <f t="shared" si="44"/>
        <v>2819.3167781249995</v>
      </c>
      <c r="AN221" s="5">
        <f t="shared" si="44"/>
        <v>2819.3167781249995</v>
      </c>
      <c r="AO221" s="5">
        <f t="shared" si="44"/>
        <v>2819.3167781249995</v>
      </c>
      <c r="AP221" s="5">
        <f t="shared" si="44"/>
        <v>1261.5473937499999</v>
      </c>
      <c r="AQ221" s="5">
        <f t="shared" si="44"/>
        <v>1261.5473937499999</v>
      </c>
      <c r="AR221" s="5">
        <f t="shared" si="44"/>
        <v>1261.5473937499999</v>
      </c>
      <c r="AS221" s="5">
        <f t="shared" si="44"/>
        <v>1261.5473937499999</v>
      </c>
      <c r="AT221" s="5">
        <f t="shared" si="44"/>
        <v>1261.5473937499999</v>
      </c>
      <c r="AU221" s="5">
        <f t="shared" si="44"/>
        <v>1261.5473937499999</v>
      </c>
      <c r="AV221" s="5">
        <f t="shared" si="44"/>
        <v>2016.1698062500002</v>
      </c>
      <c r="AW221" s="5">
        <f t="shared" si="44"/>
        <v>2016.1698062500002</v>
      </c>
      <c r="AX221" s="5">
        <f t="shared" si="44"/>
        <v>2016.1698062500002</v>
      </c>
      <c r="AY221" s="5">
        <f t="shared" si="44"/>
        <v>2016.1698062500002</v>
      </c>
      <c r="AZ221" s="5">
        <f t="shared" si="44"/>
        <v>2016.1698062500002</v>
      </c>
      <c r="BA221" s="5">
        <f t="shared" si="44"/>
        <v>2016.1698062500002</v>
      </c>
      <c r="BB221" s="5">
        <f t="shared" si="44"/>
        <v>915.12201312499997</v>
      </c>
      <c r="BC221" s="5">
        <f t="shared" si="44"/>
        <v>915.12201312499997</v>
      </c>
      <c r="BD221" s="5">
        <f t="shared" si="44"/>
        <v>915.12201312499997</v>
      </c>
      <c r="BE221" s="5">
        <f t="shared" si="44"/>
        <v>915.12201312499997</v>
      </c>
      <c r="BF221" s="5">
        <f t="shared" si="44"/>
        <v>915.12201312499997</v>
      </c>
      <c r="BG221" s="5">
        <f t="shared" si="44"/>
        <v>915.12201312499997</v>
      </c>
      <c r="BH221" s="5">
        <f t="shared" si="44"/>
        <v>1778.1095000000003</v>
      </c>
      <c r="BI221" s="5">
        <f t="shared" si="44"/>
        <v>1778.1095000000003</v>
      </c>
      <c r="BJ221" s="5">
        <f t="shared" si="44"/>
        <v>1778.1095000000003</v>
      </c>
      <c r="BK221" s="5">
        <f t="shared" si="44"/>
        <v>1778.1095000000003</v>
      </c>
      <c r="BL221" s="5">
        <f t="shared" si="44"/>
        <v>811.10519000000011</v>
      </c>
      <c r="BM221" s="5">
        <f t="shared" si="44"/>
        <v>811.10519000000011</v>
      </c>
      <c r="BN221" s="5">
        <f t="shared" si="44"/>
        <v>811.10519000000011</v>
      </c>
      <c r="BO221" s="5">
        <f t="shared" si="44"/>
        <v>811.10519000000011</v>
      </c>
    </row>
    <row r="222" spans="2:67" hidden="1">
      <c r="B222" s="101"/>
      <c r="C222" s="5" t="s">
        <v>129</v>
      </c>
      <c r="D222" s="9" t="s">
        <v>282</v>
      </c>
      <c r="E222" s="5">
        <f>ABS(('Edit Conditions'!$C$10*('Speed and Load result'!$D$13+9.8*'Life Calculation'!E$187))+'Edit Conditions'!$C$13)</f>
        <v>16.78125</v>
      </c>
      <c r="F222" s="5">
        <f>ABS(('Edit Conditions'!$C$10*('Speed and Load result'!$D$13+9.8*'Life Calculation'!F$187))+'Edit Conditions'!$C$13)</f>
        <v>16.78125</v>
      </c>
      <c r="G222" s="5">
        <f>ABS(('Edit Conditions'!$C$10*('Speed and Load result'!$D$13+9.8*'Life Calculation'!G$187))+'Edit Conditions'!$C$13)</f>
        <v>16.78125</v>
      </c>
      <c r="H222" s="5">
        <f>ABS(('Edit Conditions'!$C$10*('Speed and Load result'!$D$13+9.8*'Life Calculation'!H$187))+'Edit Conditions'!$C$13)</f>
        <v>16.78125</v>
      </c>
      <c r="I222" s="5">
        <f>ABS(('Edit Conditions'!$C$10*('Speed and Load result'!$D$13+9.8*'Life Calculation'!I$187))+'Edit Conditions'!$C$13)</f>
        <v>16.78125</v>
      </c>
      <c r="J222" s="5">
        <f>ABS(('Edit Conditions'!$C$10*('Speed and Load result'!$D$13+9.8*'Life Calculation'!J$187))+'Edit Conditions'!$C$13)</f>
        <v>16.78125</v>
      </c>
      <c r="K222" s="5">
        <f>ABS(('Edit Conditions'!$C$10*('Speed and Load result'!$D$13+9.8*'Life Calculation'!K$187))+'Edit Conditions'!$C$13)</f>
        <v>16.78125</v>
      </c>
      <c r="L222" s="5">
        <f>ABS(('Edit Conditions'!$C$10*('Speed and Load result'!$D$13+9.8*'Life Calculation'!L$187))+'Edit Conditions'!$C$13)</f>
        <v>16.78125</v>
      </c>
      <c r="M222" s="5">
        <f>ABS(('Edit Conditions'!$C$10*('Speed and Load result'!$D$13+9.8*'Life Calculation'!M$187))+'Edit Conditions'!$C$13)</f>
        <v>16.78125</v>
      </c>
      <c r="N222" s="5">
        <f>ABS(('Edit Conditions'!$C$10*('Speed and Load result'!$D$13+9.8*'Life Calculation'!N$187))+'Edit Conditions'!$C$13)</f>
        <v>16.78125</v>
      </c>
      <c r="O222" s="5">
        <f>ABS(('Edit Conditions'!$C$10*('Speed and Load result'!$D$13+9.8*'Life Calculation'!O$187))+'Edit Conditions'!$C$13)</f>
        <v>16.78125</v>
      </c>
      <c r="P222" s="5">
        <f>ABS(('Edit Conditions'!$C$10*('Speed and Load result'!$D$13+9.8*'Life Calculation'!P$187))+'Edit Conditions'!$C$13)</f>
        <v>16.78125</v>
      </c>
      <c r="Q222" s="5">
        <f>ABS(('Edit Conditions'!$C$10*('Speed and Load result'!$D$13+9.8*'Life Calculation'!Q$187))+'Edit Conditions'!$C$13)</f>
        <v>16.78125</v>
      </c>
      <c r="R222" s="5">
        <f>ABS(('Edit Conditions'!$C$10*('Speed and Load result'!$D$13+9.8*'Life Calculation'!R$187))+'Edit Conditions'!$C$13)</f>
        <v>16.78125</v>
      </c>
      <c r="S222" s="5">
        <f>ABS(('Edit Conditions'!$C$10*('Speed and Load result'!$D$13+9.8*'Life Calculation'!S$187))+'Edit Conditions'!$C$13)</f>
        <v>16.78125</v>
      </c>
      <c r="T222" s="5">
        <f>ABS(('Edit Conditions'!$C$10*('Speed and Load result'!$D$13+9.8*'Life Calculation'!T$187))+'Edit Conditions'!$C$13)</f>
        <v>16.78125</v>
      </c>
      <c r="U222" s="5">
        <f>ABS(('Edit Conditions'!$C$10*('Speed and Load result'!$D$13+9.8*'Life Calculation'!U$187))+'Edit Conditions'!$C$13)</f>
        <v>16.78125</v>
      </c>
      <c r="V222" s="5">
        <f>ABS(('Edit Conditions'!$C$10*('Speed and Load result'!$D$13+9.8*'Life Calculation'!V$187))+'Edit Conditions'!$C$13)</f>
        <v>16.78125</v>
      </c>
      <c r="W222" s="5">
        <f>ABS(('Edit Conditions'!$C$10*('Speed and Load result'!$D$13+9.8*'Life Calculation'!W$187))+'Edit Conditions'!$C$13)</f>
        <v>16.78125</v>
      </c>
      <c r="X222" s="5">
        <f>ABS(('Edit Conditions'!$C$10*('Speed and Load result'!$D$13+9.8*'Life Calculation'!X$187))+'Edit Conditions'!$C$13)</f>
        <v>16.78125</v>
      </c>
      <c r="Y222" s="5">
        <f>ABS(('Edit Conditions'!$C$10*('Speed and Load result'!$D$13+9.8*'Life Calculation'!Y$187))+'Edit Conditions'!$C$13)</f>
        <v>16.78125</v>
      </c>
      <c r="Z222" s="5">
        <f>ABS(('Edit Conditions'!$C$10*('Speed and Load result'!$D$13+9.8*'Life Calculation'!Z$187))+'Edit Conditions'!$C$13)</f>
        <v>16.78125</v>
      </c>
      <c r="AA222" s="5">
        <f>ABS(('Edit Conditions'!$C$10*('Speed and Load result'!$D$13+9.8*'Life Calculation'!AA$187))+'Edit Conditions'!$C$13)</f>
        <v>16.78125</v>
      </c>
      <c r="AB222" s="5">
        <f>ABS(('Edit Conditions'!$C$10*('Speed and Load result'!$D$13+9.8*'Life Calculation'!AB$187))+'Edit Conditions'!$C$13)</f>
        <v>16.78125</v>
      </c>
      <c r="AC222" s="5">
        <f>ABS(('Edit Conditions'!$C$10*('Speed and Load result'!$D$13+9.8*'Life Calculation'!AC$187))+'Edit Conditions'!$C$13)</f>
        <v>16.78125</v>
      </c>
      <c r="AD222" s="5">
        <f>ABS(('Edit Conditions'!$C$10*('Speed and Load result'!$D$13+9.8*'Life Calculation'!AD$187))+'Edit Conditions'!$C$13)</f>
        <v>16.78125</v>
      </c>
      <c r="AE222" s="5">
        <f>ABS(('Edit Conditions'!$C$10*('Speed and Load result'!$D$13+9.8*'Life Calculation'!AE$187))+'Edit Conditions'!$C$13)</f>
        <v>16.78125</v>
      </c>
      <c r="AF222" s="5">
        <f>ABS(('Edit Conditions'!$C$10*('Speed and Load result'!$D$13+9.8*'Life Calculation'!AF$187))+'Edit Conditions'!$C$13)</f>
        <v>16.78125</v>
      </c>
      <c r="AG222" s="5">
        <f>ABS(('Edit Conditions'!$C$10*('Speed and Load result'!$D$13+9.8*'Life Calculation'!AG$187))+'Edit Conditions'!$C$13)</f>
        <v>16.78125</v>
      </c>
      <c r="AH222" s="5">
        <f>ABS(('Edit Conditions'!$C$10*('Speed and Load result'!$D$13+9.8*'Life Calculation'!AH$187))+'Edit Conditions'!$C$13)</f>
        <v>16.78125</v>
      </c>
      <c r="AI222" s="5">
        <f>ABS(('Edit Conditions'!$C$10*('Speed and Load result'!$D$13+9.8*'Life Calculation'!AI$187))+'Edit Conditions'!$C$13)</f>
        <v>16.78125</v>
      </c>
      <c r="AJ222" s="5">
        <f>ABS(('Edit Conditions'!$C$10*('Speed and Load result'!$D$13+9.8*'Life Calculation'!AJ$187))+'Edit Conditions'!$C$13)</f>
        <v>16.78125</v>
      </c>
      <c r="AK222" s="5">
        <f>ABS(('Edit Conditions'!$C$10*('Speed and Load result'!$D$13+9.8*'Life Calculation'!AK$187))+'Edit Conditions'!$C$13)</f>
        <v>16.78125</v>
      </c>
      <c r="AL222" s="5">
        <f>ABS(('Edit Conditions'!$C$10*('Speed and Load result'!$D$13+9.8*'Life Calculation'!AL$187))+'Edit Conditions'!$C$13)</f>
        <v>16.78125</v>
      </c>
      <c r="AM222" s="5">
        <f>ABS(('Edit Conditions'!$C$10*('Speed and Load result'!$D$13+9.8*'Life Calculation'!AM$187))+'Edit Conditions'!$C$13)</f>
        <v>16.78125</v>
      </c>
      <c r="AN222" s="5">
        <f>ABS(('Edit Conditions'!$C$10*('Speed and Load result'!$D$13+9.8*'Life Calculation'!AN$187))+'Edit Conditions'!$C$13)</f>
        <v>16.78125</v>
      </c>
      <c r="AO222" s="5">
        <f>ABS(('Edit Conditions'!$C$10*('Speed and Load result'!$D$13+9.8*'Life Calculation'!AO$187))+'Edit Conditions'!$C$13)</f>
        <v>16.78125</v>
      </c>
      <c r="AP222" s="5">
        <f>ABS(('Edit Conditions'!$C$10*('Speed and Load result'!$D$13+9.8*'Life Calculation'!AP$187))+'Edit Conditions'!$C$13)</f>
        <v>16.78125</v>
      </c>
      <c r="AQ222" s="5">
        <f>ABS(('Edit Conditions'!$C$10*('Speed and Load result'!$D$13+9.8*'Life Calculation'!AQ$187))+'Edit Conditions'!$C$13)</f>
        <v>16.78125</v>
      </c>
      <c r="AR222" s="5">
        <f>ABS(('Edit Conditions'!$C$10*('Speed and Load result'!$D$13+9.8*'Life Calculation'!AR$187))+'Edit Conditions'!$C$13)</f>
        <v>16.78125</v>
      </c>
      <c r="AS222" s="5">
        <f>ABS(('Edit Conditions'!$C$10*('Speed and Load result'!$D$13+9.8*'Life Calculation'!AS$187))+'Edit Conditions'!$C$13)</f>
        <v>16.78125</v>
      </c>
      <c r="AT222" s="5">
        <f>ABS(('Edit Conditions'!$C$10*('Speed and Load result'!$D$13+9.8*'Life Calculation'!AT$187))+'Edit Conditions'!$C$13)</f>
        <v>16.78125</v>
      </c>
      <c r="AU222" s="5">
        <f>ABS(('Edit Conditions'!$C$10*('Speed and Load result'!$D$13+9.8*'Life Calculation'!AU$187))+'Edit Conditions'!$C$13)</f>
        <v>16.78125</v>
      </c>
      <c r="AV222" s="5">
        <f>ABS(('Edit Conditions'!$C$10*('Speed and Load result'!$D$13+9.8*'Life Calculation'!AV$187))+'Edit Conditions'!$C$13)</f>
        <v>16.78125</v>
      </c>
      <c r="AW222" s="5">
        <f>ABS(('Edit Conditions'!$C$10*('Speed and Load result'!$D$13+9.8*'Life Calculation'!AW$187))+'Edit Conditions'!$C$13)</f>
        <v>16.78125</v>
      </c>
      <c r="AX222" s="5">
        <f>ABS(('Edit Conditions'!$C$10*('Speed and Load result'!$D$13+9.8*'Life Calculation'!AX$187))+'Edit Conditions'!$C$13)</f>
        <v>16.78125</v>
      </c>
      <c r="AY222" s="5">
        <f>ABS(('Edit Conditions'!$C$10*('Speed and Load result'!$D$13+9.8*'Life Calculation'!AY$187))+'Edit Conditions'!$C$13)</f>
        <v>16.78125</v>
      </c>
      <c r="AZ222" s="5">
        <f>ABS(('Edit Conditions'!$C$10*('Speed and Load result'!$D$13+9.8*'Life Calculation'!AZ$187))+'Edit Conditions'!$C$13)</f>
        <v>16.78125</v>
      </c>
      <c r="BA222" s="5">
        <f>ABS(('Edit Conditions'!$C$10*('Speed and Load result'!$D$13+9.8*'Life Calculation'!BA$187))+'Edit Conditions'!$C$13)</f>
        <v>16.78125</v>
      </c>
      <c r="BB222" s="5">
        <f>ABS(('Edit Conditions'!$C$10*('Speed and Load result'!$D$13+9.8*'Life Calculation'!BB$187))+'Edit Conditions'!$C$13)</f>
        <v>16.78125</v>
      </c>
      <c r="BC222" s="5">
        <f>ABS(('Edit Conditions'!$C$10*('Speed and Load result'!$D$13+9.8*'Life Calculation'!BC$187))+'Edit Conditions'!$C$13)</f>
        <v>16.78125</v>
      </c>
      <c r="BD222" s="5">
        <f>ABS(('Edit Conditions'!$C$10*('Speed and Load result'!$D$13+9.8*'Life Calculation'!BD$187))+'Edit Conditions'!$C$13)</f>
        <v>16.78125</v>
      </c>
      <c r="BE222" s="5">
        <f>ABS(('Edit Conditions'!$C$10*('Speed and Load result'!$D$13+9.8*'Life Calculation'!BE$187))+'Edit Conditions'!$C$13)</f>
        <v>16.78125</v>
      </c>
      <c r="BF222" s="5">
        <f>ABS(('Edit Conditions'!$C$10*('Speed and Load result'!$D$13+9.8*'Life Calculation'!BF$187))+'Edit Conditions'!$C$13)</f>
        <v>16.78125</v>
      </c>
      <c r="BG222" s="5">
        <f>ABS(('Edit Conditions'!$C$10*('Speed and Load result'!$D$13+9.8*'Life Calculation'!BG$187))+'Edit Conditions'!$C$13)</f>
        <v>16.78125</v>
      </c>
      <c r="BH222" s="5">
        <f>ABS(('Edit Conditions'!$C$10*('Speed and Load result'!$D$13+9.8*'Life Calculation'!BH$187))+'Edit Conditions'!$C$13)</f>
        <v>16.78125</v>
      </c>
      <c r="BI222" s="5">
        <f>ABS(('Edit Conditions'!$C$10*('Speed and Load result'!$D$13+9.8*'Life Calculation'!BI$187))+'Edit Conditions'!$C$13)</f>
        <v>16.78125</v>
      </c>
      <c r="BJ222" s="5">
        <f>ABS(('Edit Conditions'!$C$10*('Speed and Load result'!$D$13+9.8*'Life Calculation'!BJ$187))+'Edit Conditions'!$C$13)</f>
        <v>16.78125</v>
      </c>
      <c r="BK222" s="5">
        <f>ABS(('Edit Conditions'!$C$10*('Speed and Load result'!$D$13+9.8*'Life Calculation'!BK$187))+'Edit Conditions'!$C$13)</f>
        <v>16.78125</v>
      </c>
      <c r="BL222" s="5">
        <f>ABS(('Edit Conditions'!$C$10*('Speed and Load result'!$D$13+9.8*'Life Calculation'!BL$187))+'Edit Conditions'!$C$13)</f>
        <v>16.78125</v>
      </c>
      <c r="BM222" s="5">
        <f>ABS(('Edit Conditions'!$C$10*('Speed and Load result'!$D$13+9.8*'Life Calculation'!BM$187))+'Edit Conditions'!$C$13)</f>
        <v>16.78125</v>
      </c>
      <c r="BN222" s="5">
        <f>ABS(('Edit Conditions'!$C$10*('Speed and Load result'!$D$13+9.8*'Life Calculation'!BN$187))+'Edit Conditions'!$C$13)</f>
        <v>16.78125</v>
      </c>
      <c r="BO222" s="5">
        <f>ABS(('Edit Conditions'!$C$10*('Speed and Load result'!$D$13+9.8*'Life Calculation'!BO$187))+'Edit Conditions'!$C$13)</f>
        <v>16.78125</v>
      </c>
    </row>
    <row r="223" spans="2:67" hidden="1"/>
    <row r="224" spans="2:67" hidden="1">
      <c r="B224" s="101" t="s">
        <v>142</v>
      </c>
      <c r="C224" s="5" t="s">
        <v>118</v>
      </c>
      <c r="D224" s="9" t="s">
        <v>286</v>
      </c>
      <c r="E224" s="5">
        <f>E$188*'Edit Conditions'!$C$10*9.8</f>
        <v>490.00000000000006</v>
      </c>
      <c r="F224" s="5">
        <f>F$188*'Edit Conditions'!$C$10*9.8</f>
        <v>490.00000000000006</v>
      </c>
      <c r="G224" s="5">
        <f>G$188*'Edit Conditions'!$C$10*9.8</f>
        <v>490.00000000000006</v>
      </c>
      <c r="H224" s="5">
        <f>H$188*'Edit Conditions'!$C$10*9.8</f>
        <v>490.00000000000006</v>
      </c>
      <c r="I224" s="5">
        <f>I$188*'Edit Conditions'!$C$10*9.8</f>
        <v>490.00000000000006</v>
      </c>
      <c r="J224" s="5">
        <f>J$188*'Edit Conditions'!$C$10*9.8</f>
        <v>490.00000000000006</v>
      </c>
      <c r="K224" s="5">
        <f>K$188*'Edit Conditions'!$C$10*9.8</f>
        <v>490.00000000000006</v>
      </c>
      <c r="L224" s="5">
        <f>L$188*'Edit Conditions'!$C$10*9.8</f>
        <v>490.00000000000006</v>
      </c>
      <c r="M224" s="5">
        <f>M$188*'Edit Conditions'!$C$10*9.8</f>
        <v>490.00000000000006</v>
      </c>
      <c r="N224" s="5">
        <f>N$188*'Edit Conditions'!$C$10*9.8</f>
        <v>490.00000000000006</v>
      </c>
      <c r="O224" s="5">
        <f>O$188*'Edit Conditions'!$C$10*9.8</f>
        <v>490.00000000000006</v>
      </c>
      <c r="P224" s="5">
        <f>P$188*'Edit Conditions'!$C$10*9.8</f>
        <v>490.00000000000006</v>
      </c>
      <c r="Q224" s="5">
        <f>Q$188*'Edit Conditions'!$C$10*9.8</f>
        <v>490.00000000000006</v>
      </c>
      <c r="R224" s="5">
        <f>R$188*'Edit Conditions'!$C$10*9.8</f>
        <v>490.00000000000006</v>
      </c>
      <c r="S224" s="5">
        <f>S$188*'Edit Conditions'!$C$10*9.8</f>
        <v>490.00000000000006</v>
      </c>
      <c r="T224" s="5">
        <f>T$188*'Edit Conditions'!$C$10*9.8</f>
        <v>490.00000000000006</v>
      </c>
      <c r="U224" s="5">
        <f>U$188*'Edit Conditions'!$C$10*9.8</f>
        <v>490.00000000000006</v>
      </c>
      <c r="V224" s="5">
        <f>V$188*'Edit Conditions'!$C$10*9.8</f>
        <v>490.00000000000006</v>
      </c>
      <c r="W224" s="5">
        <f>W$188*'Edit Conditions'!$C$10*9.8</f>
        <v>490.00000000000006</v>
      </c>
      <c r="X224" s="5">
        <f>X$188*'Edit Conditions'!$C$10*9.8</f>
        <v>490.00000000000006</v>
      </c>
      <c r="Y224" s="5">
        <f>Y$188*'Edit Conditions'!$C$10*9.8</f>
        <v>490.00000000000006</v>
      </c>
      <c r="Z224" s="5">
        <f>Z$188*'Edit Conditions'!$C$10*9.8</f>
        <v>490.00000000000006</v>
      </c>
      <c r="AA224" s="5">
        <f>AA$188*'Edit Conditions'!$C$10*9.8</f>
        <v>490.00000000000006</v>
      </c>
      <c r="AB224" s="5">
        <f>AB$188*'Edit Conditions'!$C$10*9.8</f>
        <v>490.00000000000006</v>
      </c>
      <c r="AC224" s="5">
        <f>AC$188*'Edit Conditions'!$C$10*9.8</f>
        <v>490.00000000000006</v>
      </c>
      <c r="AD224" s="5">
        <f>AD$188*'Edit Conditions'!$C$10*9.8</f>
        <v>490.00000000000006</v>
      </c>
      <c r="AE224" s="5">
        <f>AE$188*'Edit Conditions'!$C$10*9.8</f>
        <v>490.00000000000006</v>
      </c>
      <c r="AF224" s="5">
        <f>AF$188*'Edit Conditions'!$C$10*9.8</f>
        <v>490.00000000000006</v>
      </c>
      <c r="AG224" s="5">
        <f>AG$188*'Edit Conditions'!$C$10*9.8</f>
        <v>490.00000000000006</v>
      </c>
      <c r="AH224" s="5">
        <f>AH$188*'Edit Conditions'!$C$10*9.8</f>
        <v>490.00000000000006</v>
      </c>
      <c r="AI224" s="5">
        <f>AI$188*'Edit Conditions'!$C$10*9.8</f>
        <v>490.00000000000006</v>
      </c>
      <c r="AJ224" s="5">
        <f>AJ$188*'Edit Conditions'!$C$10*9.8</f>
        <v>490.00000000000006</v>
      </c>
      <c r="AK224" s="5">
        <f>AK$188*'Edit Conditions'!$C$10*9.8</f>
        <v>490.00000000000006</v>
      </c>
      <c r="AL224" s="5">
        <f>AL$188*'Edit Conditions'!$C$10*9.8</f>
        <v>490.00000000000006</v>
      </c>
      <c r="AM224" s="5">
        <f>AM$188*'Edit Conditions'!$C$10*9.8</f>
        <v>490.00000000000006</v>
      </c>
      <c r="AN224" s="5">
        <f>AN$188*'Edit Conditions'!$C$10*9.8</f>
        <v>490.00000000000006</v>
      </c>
      <c r="AO224" s="5">
        <f>AO$188*'Edit Conditions'!$C$10*9.8</f>
        <v>490.00000000000006</v>
      </c>
      <c r="AP224" s="5">
        <f>AP$188*'Edit Conditions'!$C$10*9.8</f>
        <v>490.00000000000006</v>
      </c>
      <c r="AQ224" s="5">
        <f>AQ$188*'Edit Conditions'!$C$10*9.8</f>
        <v>490.00000000000006</v>
      </c>
      <c r="AR224" s="5">
        <f>AR$188*'Edit Conditions'!$C$10*9.8</f>
        <v>490.00000000000006</v>
      </c>
      <c r="AS224" s="5">
        <f>AS$188*'Edit Conditions'!$C$10*9.8</f>
        <v>490.00000000000006</v>
      </c>
      <c r="AT224" s="5">
        <f>AT$188*'Edit Conditions'!$C$10*9.8</f>
        <v>490.00000000000006</v>
      </c>
      <c r="AU224" s="5">
        <f>AU$188*'Edit Conditions'!$C$10*9.8</f>
        <v>490.00000000000006</v>
      </c>
      <c r="AV224" s="5">
        <f>AV$188*'Edit Conditions'!$C$10*9.8</f>
        <v>490.00000000000006</v>
      </c>
      <c r="AW224" s="5">
        <f>AW$188*'Edit Conditions'!$C$10*9.8</f>
        <v>490.00000000000006</v>
      </c>
      <c r="AX224" s="5">
        <f>AX$188*'Edit Conditions'!$C$10*9.8</f>
        <v>490.00000000000006</v>
      </c>
      <c r="AY224" s="5">
        <f>AY$188*'Edit Conditions'!$C$10*9.8</f>
        <v>490.00000000000006</v>
      </c>
      <c r="AZ224" s="5">
        <f>AZ$188*'Edit Conditions'!$C$10*9.8</f>
        <v>490.00000000000006</v>
      </c>
      <c r="BA224" s="5">
        <f>BA$188*'Edit Conditions'!$C$10*9.8</f>
        <v>490.00000000000006</v>
      </c>
      <c r="BB224" s="5">
        <f>BB$188*'Edit Conditions'!$C$10*9.8</f>
        <v>490.00000000000006</v>
      </c>
      <c r="BC224" s="5">
        <f>BC$188*'Edit Conditions'!$C$10*9.8</f>
        <v>490.00000000000006</v>
      </c>
      <c r="BD224" s="5">
        <f>BD$188*'Edit Conditions'!$C$10*9.8</f>
        <v>490.00000000000006</v>
      </c>
      <c r="BE224" s="5">
        <f>BE$188*'Edit Conditions'!$C$10*9.8</f>
        <v>490.00000000000006</v>
      </c>
      <c r="BF224" s="5">
        <f>BF$188*'Edit Conditions'!$C$10*9.8</f>
        <v>490.00000000000006</v>
      </c>
      <c r="BG224" s="5">
        <f>BG$188*'Edit Conditions'!$C$10*9.8</f>
        <v>490.00000000000006</v>
      </c>
      <c r="BH224" s="5">
        <f>BH$188*'Edit Conditions'!$C$10*9.8</f>
        <v>490.00000000000006</v>
      </c>
      <c r="BI224" s="5">
        <f>BI$188*'Edit Conditions'!$C$10*9.8</f>
        <v>490.00000000000006</v>
      </c>
      <c r="BJ224" s="5">
        <f>BJ$188*'Edit Conditions'!$C$10*9.8</f>
        <v>490.00000000000006</v>
      </c>
      <c r="BK224" s="5">
        <f>BK$188*'Edit Conditions'!$C$10*9.8</f>
        <v>490.00000000000006</v>
      </c>
      <c r="BL224" s="5">
        <f>BL$188*'Edit Conditions'!$C$10*9.8</f>
        <v>490.00000000000006</v>
      </c>
      <c r="BM224" s="5">
        <f>BM$188*'Edit Conditions'!$C$10*9.8</f>
        <v>490.00000000000006</v>
      </c>
      <c r="BN224" s="5">
        <f>BN$188*'Edit Conditions'!$C$10*9.8</f>
        <v>490.00000000000006</v>
      </c>
      <c r="BO224" s="5">
        <f>BO$188*'Edit Conditions'!$C$10*9.8</f>
        <v>490.00000000000006</v>
      </c>
    </row>
    <row r="225" spans="2:67" hidden="1">
      <c r="B225" s="101"/>
      <c r="C225" s="5" t="s">
        <v>119</v>
      </c>
      <c r="D225" s="9" t="s">
        <v>284</v>
      </c>
      <c r="E225" s="5">
        <f>'Edit Conditions'!$C$10*'Life Calculation'!$E$186*9.8</f>
        <v>0</v>
      </c>
      <c r="F225" s="5">
        <f>'Edit Conditions'!$C$10*'Life Calculation'!$E$186*9.8</f>
        <v>0</v>
      </c>
      <c r="G225" s="5">
        <f>'Edit Conditions'!$C$10*'Life Calculation'!$E$186*9.8</f>
        <v>0</v>
      </c>
      <c r="H225" s="5">
        <f>'Edit Conditions'!$C$10*'Life Calculation'!$E$186*9.8</f>
        <v>0</v>
      </c>
      <c r="I225" s="5">
        <f>'Edit Conditions'!$C$10*'Life Calculation'!$E$186*9.8</f>
        <v>0</v>
      </c>
      <c r="J225" s="5">
        <f>'Edit Conditions'!$C$10*'Life Calculation'!$E$186*9.8</f>
        <v>0</v>
      </c>
      <c r="K225" s="5">
        <f>'Edit Conditions'!$C$10*'Life Calculation'!$E$186*9.8</f>
        <v>0</v>
      </c>
      <c r="L225" s="5">
        <f>'Edit Conditions'!$C$10*'Life Calculation'!$E$186*9.8</f>
        <v>0</v>
      </c>
      <c r="M225" s="5">
        <f>'Edit Conditions'!$C$10*'Life Calculation'!$E$186*9.8</f>
        <v>0</v>
      </c>
      <c r="N225" s="5">
        <f>'Edit Conditions'!$C$10*'Life Calculation'!$E$186*9.8</f>
        <v>0</v>
      </c>
      <c r="O225" s="5">
        <f>'Edit Conditions'!$C$10*'Life Calculation'!$E$186*9.8</f>
        <v>0</v>
      </c>
      <c r="P225" s="5">
        <f>'Edit Conditions'!$C$10*'Life Calculation'!$E$186*9.8</f>
        <v>0</v>
      </c>
      <c r="Q225" s="5">
        <f>'Edit Conditions'!$C$10*'Life Calculation'!$E$186*9.8</f>
        <v>0</v>
      </c>
      <c r="R225" s="5">
        <f>'Edit Conditions'!$C$10*'Life Calculation'!$E$186*9.8</f>
        <v>0</v>
      </c>
      <c r="S225" s="5">
        <f>'Edit Conditions'!$C$10*'Life Calculation'!$E$186*9.8</f>
        <v>0</v>
      </c>
      <c r="T225" s="5">
        <f>'Edit Conditions'!$C$10*'Life Calculation'!$E$186*9.8</f>
        <v>0</v>
      </c>
      <c r="U225" s="5">
        <f>'Edit Conditions'!$C$10*'Life Calculation'!$E$186*9.8</f>
        <v>0</v>
      </c>
      <c r="V225" s="5">
        <f>'Edit Conditions'!$C$10*'Life Calculation'!$E$186*9.8</f>
        <v>0</v>
      </c>
      <c r="W225" s="5">
        <f>'Edit Conditions'!$C$10*'Life Calculation'!$E$186*9.8</f>
        <v>0</v>
      </c>
      <c r="X225" s="5">
        <f>'Edit Conditions'!$C$10*'Life Calculation'!$E$186*9.8</f>
        <v>0</v>
      </c>
      <c r="Y225" s="5">
        <f>'Edit Conditions'!$C$10*'Life Calculation'!$E$186*9.8</f>
        <v>0</v>
      </c>
      <c r="Z225" s="5">
        <f>'Edit Conditions'!$C$10*'Life Calculation'!$E$186*9.8</f>
        <v>0</v>
      </c>
      <c r="AA225" s="5">
        <f>'Edit Conditions'!$C$10*'Life Calculation'!$E$186*9.8</f>
        <v>0</v>
      </c>
      <c r="AB225" s="5">
        <f>'Edit Conditions'!$C$10*'Life Calculation'!$E$186*9.8</f>
        <v>0</v>
      </c>
      <c r="AC225" s="5">
        <f>'Edit Conditions'!$C$10*'Life Calculation'!$E$186*9.8</f>
        <v>0</v>
      </c>
      <c r="AD225" s="5">
        <f>'Edit Conditions'!$C$10*'Life Calculation'!$E$186*9.8</f>
        <v>0</v>
      </c>
      <c r="AE225" s="5">
        <f>'Edit Conditions'!$C$10*'Life Calculation'!$E$186*9.8</f>
        <v>0</v>
      </c>
      <c r="AF225" s="5">
        <f>'Edit Conditions'!$C$10*'Life Calculation'!$E$186*9.8</f>
        <v>0</v>
      </c>
      <c r="AG225" s="5">
        <f>'Edit Conditions'!$C$10*'Life Calculation'!$E$186*9.8</f>
        <v>0</v>
      </c>
      <c r="AH225" s="5">
        <f>'Edit Conditions'!$C$10*'Life Calculation'!$E$186*9.8</f>
        <v>0</v>
      </c>
      <c r="AI225" s="5">
        <f>'Edit Conditions'!$C$10*'Life Calculation'!$E$186*9.8</f>
        <v>0</v>
      </c>
      <c r="AJ225" s="5">
        <f>'Edit Conditions'!$C$10*'Life Calculation'!$E$186*9.8</f>
        <v>0</v>
      </c>
      <c r="AK225" s="5">
        <f>'Edit Conditions'!$C$10*'Life Calculation'!$E$186*9.8</f>
        <v>0</v>
      </c>
      <c r="AL225" s="5">
        <f>'Edit Conditions'!$C$10*'Life Calculation'!$E$186*9.8</f>
        <v>0</v>
      </c>
      <c r="AM225" s="5">
        <f>'Edit Conditions'!$C$10*'Life Calculation'!$E$186*9.8</f>
        <v>0</v>
      </c>
      <c r="AN225" s="5">
        <f>'Edit Conditions'!$C$10*'Life Calculation'!$E$186*9.8</f>
        <v>0</v>
      </c>
      <c r="AO225" s="5">
        <f>'Edit Conditions'!$C$10*'Life Calculation'!$E$186*9.8</f>
        <v>0</v>
      </c>
      <c r="AP225" s="5">
        <f>'Edit Conditions'!$C$10*'Life Calculation'!$E$186*9.8</f>
        <v>0</v>
      </c>
      <c r="AQ225" s="5">
        <f>'Edit Conditions'!$C$10*'Life Calculation'!$E$186*9.8</f>
        <v>0</v>
      </c>
      <c r="AR225" s="5">
        <f>'Edit Conditions'!$C$10*'Life Calculation'!$E$186*9.8</f>
        <v>0</v>
      </c>
      <c r="AS225" s="5">
        <f>'Edit Conditions'!$C$10*'Life Calculation'!$E$186*9.8</f>
        <v>0</v>
      </c>
      <c r="AT225" s="5">
        <f>'Edit Conditions'!$C$10*'Life Calculation'!$E$186*9.8</f>
        <v>0</v>
      </c>
      <c r="AU225" s="5">
        <f>'Edit Conditions'!$C$10*'Life Calculation'!$E$186*9.8</f>
        <v>0</v>
      </c>
      <c r="AV225" s="5">
        <f>'Edit Conditions'!$C$10*'Life Calculation'!$E$186*9.8</f>
        <v>0</v>
      </c>
      <c r="AW225" s="5">
        <f>'Edit Conditions'!$C$10*'Life Calculation'!$E$186*9.8</f>
        <v>0</v>
      </c>
      <c r="AX225" s="5">
        <f>'Edit Conditions'!$C$10*'Life Calculation'!$E$186*9.8</f>
        <v>0</v>
      </c>
      <c r="AY225" s="5">
        <f>'Edit Conditions'!$C$10*'Life Calculation'!$E$186*9.8</f>
        <v>0</v>
      </c>
      <c r="AZ225" s="5">
        <f>'Edit Conditions'!$C$10*'Life Calculation'!$E$186*9.8</f>
        <v>0</v>
      </c>
      <c r="BA225" s="5">
        <f>'Edit Conditions'!$C$10*'Life Calculation'!$E$186*9.8</f>
        <v>0</v>
      </c>
      <c r="BB225" s="5">
        <f>'Edit Conditions'!$C$10*'Life Calculation'!$E$186*9.8</f>
        <v>0</v>
      </c>
      <c r="BC225" s="5">
        <f>'Edit Conditions'!$C$10*'Life Calculation'!$E$186*9.8</f>
        <v>0</v>
      </c>
      <c r="BD225" s="5">
        <f>'Edit Conditions'!$C$10*'Life Calculation'!$E$186*9.8</f>
        <v>0</v>
      </c>
      <c r="BE225" s="5">
        <f>'Edit Conditions'!$C$10*'Life Calculation'!$E$186*9.8</f>
        <v>0</v>
      </c>
      <c r="BF225" s="5">
        <f>'Edit Conditions'!$C$10*'Life Calculation'!$E$186*9.8</f>
        <v>0</v>
      </c>
      <c r="BG225" s="5">
        <f>'Edit Conditions'!$C$10*'Life Calculation'!$E$186*9.8</f>
        <v>0</v>
      </c>
      <c r="BH225" s="5">
        <f>'Edit Conditions'!$C$10*'Life Calculation'!$E$186*9.8</f>
        <v>0</v>
      </c>
      <c r="BI225" s="5">
        <f>'Edit Conditions'!$C$10*'Life Calculation'!$E$186*9.8</f>
        <v>0</v>
      </c>
      <c r="BJ225" s="5">
        <f>'Edit Conditions'!$C$10*'Life Calculation'!$E$186*9.8</f>
        <v>0</v>
      </c>
      <c r="BK225" s="5">
        <f>'Edit Conditions'!$C$10*'Life Calculation'!$E$186*9.8</f>
        <v>0</v>
      </c>
      <c r="BL225" s="5">
        <f>'Edit Conditions'!$C$10*'Life Calculation'!$E$186*9.8</f>
        <v>0</v>
      </c>
      <c r="BM225" s="5">
        <f>'Edit Conditions'!$C$10*'Life Calculation'!$E$186*9.8</f>
        <v>0</v>
      </c>
      <c r="BN225" s="5">
        <f>'Edit Conditions'!$C$10*'Life Calculation'!$E$186*9.8</f>
        <v>0</v>
      </c>
      <c r="BO225" s="5">
        <f>'Edit Conditions'!$C$10*'Life Calculation'!$E$186*9.8</f>
        <v>0</v>
      </c>
    </row>
    <row r="226" spans="2:67" hidden="1">
      <c r="B226" s="101"/>
      <c r="C226" s="5" t="s">
        <v>120</v>
      </c>
      <c r="D226" s="9" t="s">
        <v>290</v>
      </c>
      <c r="E226" s="5">
        <f>'Edit Conditions'!$C$15+('Life Calculation'!E$186*'Edit Conditions'!$C$10*'Edit Conditions'!$C$12/1000*9.8)+(E$188*'Edit Conditions'!$C$10*('Edit Conditions'!$C$11+'Life Calculation'!E$183)/1000*9.8)</f>
        <v>41.42</v>
      </c>
      <c r="F226" s="5">
        <f>'Edit Conditions'!$C$15+('Life Calculation'!F$186*'Edit Conditions'!$C$10*'Edit Conditions'!$C$12/1000*9.8)+(F$188*'Edit Conditions'!$C$10*('Edit Conditions'!$C$11+'Life Calculation'!F$183)/1000*9.8)</f>
        <v>41.42</v>
      </c>
      <c r="G226" s="5">
        <f>'Edit Conditions'!$C$15+('Life Calculation'!G$186*'Edit Conditions'!$C$10*'Edit Conditions'!$C$12/1000*9.8)+(G$188*'Edit Conditions'!$C$10*('Edit Conditions'!$C$11+'Life Calculation'!G$183)/1000*9.8)</f>
        <v>41.42</v>
      </c>
      <c r="H226" s="5">
        <f>'Edit Conditions'!$C$15+('Life Calculation'!H$186*'Edit Conditions'!$C$10*'Edit Conditions'!$C$12/1000*9.8)+(H$188*'Edit Conditions'!$C$10*('Edit Conditions'!$C$11+'Life Calculation'!H$183)/1000*9.8)</f>
        <v>41.42</v>
      </c>
      <c r="I226" s="5">
        <f>'Edit Conditions'!$C$15+('Life Calculation'!I$186*'Edit Conditions'!$C$10*'Edit Conditions'!$C$12/1000*9.8)+(I$188*'Edit Conditions'!$C$10*('Edit Conditions'!$C$11+'Life Calculation'!I$183)/1000*9.8)</f>
        <v>41.42</v>
      </c>
      <c r="J226" s="5">
        <f>'Edit Conditions'!$C$15+('Life Calculation'!J$186*'Edit Conditions'!$C$10*'Edit Conditions'!$C$12/1000*9.8)+(J$188*'Edit Conditions'!$C$10*('Edit Conditions'!$C$11+'Life Calculation'!J$183)/1000*9.8)</f>
        <v>41.42</v>
      </c>
      <c r="K226" s="5">
        <f>'Edit Conditions'!$C$15+('Life Calculation'!K$186*'Edit Conditions'!$C$10*'Edit Conditions'!$C$12/1000*9.8)+(K$188*'Edit Conditions'!$C$10*('Edit Conditions'!$C$11+'Life Calculation'!K$183)/1000*9.8)</f>
        <v>41.42</v>
      </c>
      <c r="L226" s="5">
        <f>'Edit Conditions'!$C$15+('Life Calculation'!L$186*'Edit Conditions'!$C$10*'Edit Conditions'!$C$12/1000*9.8)+(L$188*'Edit Conditions'!$C$10*('Edit Conditions'!$C$11+'Life Calculation'!L$183)/1000*9.8)</f>
        <v>41.42</v>
      </c>
      <c r="M226" s="5">
        <f>'Edit Conditions'!$C$15+('Life Calculation'!M$186*'Edit Conditions'!$C$10*'Edit Conditions'!$C$12/1000*9.8)+(M$188*'Edit Conditions'!$C$10*('Edit Conditions'!$C$11+'Life Calculation'!M$183)/1000*9.8)</f>
        <v>50.24</v>
      </c>
      <c r="N226" s="5">
        <f>'Edit Conditions'!$C$15+('Life Calculation'!N$186*'Edit Conditions'!$C$10*'Edit Conditions'!$C$12/1000*9.8)+(N$188*'Edit Conditions'!$C$10*('Edit Conditions'!$C$11+'Life Calculation'!N$183)/1000*9.8)</f>
        <v>50.24</v>
      </c>
      <c r="O226" s="5">
        <f>'Edit Conditions'!$C$15+('Life Calculation'!O$186*'Edit Conditions'!$C$10*'Edit Conditions'!$C$12/1000*9.8)+(O$188*'Edit Conditions'!$C$10*('Edit Conditions'!$C$11+'Life Calculation'!O$183)/1000*9.8)</f>
        <v>50.24</v>
      </c>
      <c r="P226" s="5">
        <f>'Edit Conditions'!$C$15+('Life Calculation'!P$186*'Edit Conditions'!$C$10*'Edit Conditions'!$C$12/1000*9.8)+(P$188*'Edit Conditions'!$C$10*('Edit Conditions'!$C$11+'Life Calculation'!P$183)/1000*9.8)</f>
        <v>50.24</v>
      </c>
      <c r="Q226" s="5">
        <f>'Edit Conditions'!$C$15+('Life Calculation'!Q$186*'Edit Conditions'!$C$10*'Edit Conditions'!$C$12/1000*9.8)+(Q$188*'Edit Conditions'!$C$10*('Edit Conditions'!$C$11+'Life Calculation'!Q$183)/1000*9.8)</f>
        <v>50.24</v>
      </c>
      <c r="R226" s="5">
        <f>'Edit Conditions'!$C$15+('Life Calculation'!R$186*'Edit Conditions'!$C$10*'Edit Conditions'!$C$12/1000*9.8)+(R$188*'Edit Conditions'!$C$10*('Edit Conditions'!$C$11+'Life Calculation'!R$183)/1000*9.8)</f>
        <v>50.24</v>
      </c>
      <c r="S226" s="5">
        <f>'Edit Conditions'!$C$15+('Life Calculation'!S$186*'Edit Conditions'!$C$10*'Edit Conditions'!$C$12/1000*9.8)+(S$188*'Edit Conditions'!$C$10*('Edit Conditions'!$C$11+'Life Calculation'!S$183)/1000*9.8)</f>
        <v>53.18</v>
      </c>
      <c r="T226" s="5">
        <f>'Edit Conditions'!$C$15+('Life Calculation'!T$186*'Edit Conditions'!$C$10*'Edit Conditions'!$C$12/1000*9.8)+(T$188*'Edit Conditions'!$C$10*('Edit Conditions'!$C$11+'Life Calculation'!T$183)/1000*9.8)</f>
        <v>53.18</v>
      </c>
      <c r="U226" s="5">
        <f>'Edit Conditions'!$C$15+('Life Calculation'!U$186*'Edit Conditions'!$C$10*'Edit Conditions'!$C$12/1000*9.8)+(U$188*'Edit Conditions'!$C$10*('Edit Conditions'!$C$11+'Life Calculation'!U$183)/1000*9.8)</f>
        <v>53.18</v>
      </c>
      <c r="V226" s="5">
        <f>'Edit Conditions'!$C$15+('Life Calculation'!V$186*'Edit Conditions'!$C$10*'Edit Conditions'!$C$12/1000*9.8)+(V$188*'Edit Conditions'!$C$10*('Edit Conditions'!$C$11+'Life Calculation'!V$183)/1000*9.8)</f>
        <v>53.18</v>
      </c>
      <c r="W226" s="5">
        <f>'Edit Conditions'!$C$15+('Life Calculation'!W$186*'Edit Conditions'!$C$10*'Edit Conditions'!$C$12/1000*9.8)+(W$188*'Edit Conditions'!$C$10*('Edit Conditions'!$C$11+'Life Calculation'!W$183)/1000*9.8)</f>
        <v>53.18</v>
      </c>
      <c r="X226" s="5">
        <f>'Edit Conditions'!$C$15+('Life Calculation'!X$186*'Edit Conditions'!$C$10*'Edit Conditions'!$C$12/1000*9.8)+(X$188*'Edit Conditions'!$C$10*('Edit Conditions'!$C$11+'Life Calculation'!X$183)/1000*9.8)</f>
        <v>53.18</v>
      </c>
      <c r="Y226" s="5">
        <f>'Edit Conditions'!$C$15+('Life Calculation'!Y$186*'Edit Conditions'!$C$10*'Edit Conditions'!$C$12/1000*9.8)+(Y$188*'Edit Conditions'!$C$10*('Edit Conditions'!$C$11+'Life Calculation'!Y$183)/1000*9.8)</f>
        <v>56.120000000000005</v>
      </c>
      <c r="Z226" s="5">
        <f>'Edit Conditions'!$C$15+('Life Calculation'!Z$186*'Edit Conditions'!$C$10*'Edit Conditions'!$C$12/1000*9.8)+(Z$188*'Edit Conditions'!$C$10*('Edit Conditions'!$C$11+'Life Calculation'!Z$183)/1000*9.8)</f>
        <v>56.120000000000005</v>
      </c>
      <c r="AA226" s="5">
        <f>'Edit Conditions'!$C$15+('Life Calculation'!AA$186*'Edit Conditions'!$C$10*'Edit Conditions'!$C$12/1000*9.8)+(AA$188*'Edit Conditions'!$C$10*('Edit Conditions'!$C$11+'Life Calculation'!AA$183)/1000*9.8)</f>
        <v>56.120000000000005</v>
      </c>
      <c r="AB226" s="5">
        <f>'Edit Conditions'!$C$15+('Life Calculation'!AB$186*'Edit Conditions'!$C$10*'Edit Conditions'!$C$12/1000*9.8)+(AB$188*'Edit Conditions'!$C$10*('Edit Conditions'!$C$11+'Life Calculation'!AB$183)/1000*9.8)</f>
        <v>56.120000000000005</v>
      </c>
      <c r="AC226" s="5">
        <f>'Edit Conditions'!$C$15+('Life Calculation'!AC$186*'Edit Conditions'!$C$10*'Edit Conditions'!$C$12/1000*9.8)+(AC$188*'Edit Conditions'!$C$10*('Edit Conditions'!$C$11+'Life Calculation'!AC$183)/1000*9.8)</f>
        <v>56.120000000000005</v>
      </c>
      <c r="AD226" s="5">
        <f>'Edit Conditions'!$C$15+('Life Calculation'!AD$186*'Edit Conditions'!$C$10*'Edit Conditions'!$C$12/1000*9.8)+(AD$188*'Edit Conditions'!$C$10*('Edit Conditions'!$C$11+'Life Calculation'!AD$183)/1000*9.8)</f>
        <v>56.120000000000005</v>
      </c>
      <c r="AE226" s="5">
        <f>'Edit Conditions'!$C$15+('Life Calculation'!AE$186*'Edit Conditions'!$C$10*'Edit Conditions'!$C$12/1000*9.8)+(AE$188*'Edit Conditions'!$C$10*('Edit Conditions'!$C$11+'Life Calculation'!AE$183)/1000*9.8)</f>
        <v>58.08</v>
      </c>
      <c r="AF226" s="5">
        <f>'Edit Conditions'!$C$15+('Life Calculation'!AF$186*'Edit Conditions'!$C$10*'Edit Conditions'!$C$12/1000*9.8)+(AF$188*'Edit Conditions'!$C$10*('Edit Conditions'!$C$11+'Life Calculation'!AF$183)/1000*9.8)</f>
        <v>58.08</v>
      </c>
      <c r="AG226" s="5">
        <f>'Edit Conditions'!$C$15+('Life Calculation'!AG$186*'Edit Conditions'!$C$10*'Edit Conditions'!$C$12/1000*9.8)+(AG$188*'Edit Conditions'!$C$10*('Edit Conditions'!$C$11+'Life Calculation'!AG$183)/1000*9.8)</f>
        <v>58.08</v>
      </c>
      <c r="AH226" s="5">
        <f>'Edit Conditions'!$C$15+('Life Calculation'!AH$186*'Edit Conditions'!$C$10*'Edit Conditions'!$C$12/1000*9.8)+(AH$188*'Edit Conditions'!$C$10*('Edit Conditions'!$C$11+'Life Calculation'!AH$183)/1000*9.8)</f>
        <v>58.08</v>
      </c>
      <c r="AI226" s="5">
        <f>'Edit Conditions'!$C$15+('Life Calculation'!AI$186*'Edit Conditions'!$C$10*'Edit Conditions'!$C$12/1000*9.8)+(AI$188*'Edit Conditions'!$C$10*('Edit Conditions'!$C$11+'Life Calculation'!AI$183)/1000*9.8)</f>
        <v>58.08</v>
      </c>
      <c r="AJ226" s="5">
        <f>'Edit Conditions'!$C$15+('Life Calculation'!AJ$186*'Edit Conditions'!$C$10*'Edit Conditions'!$C$12/1000*9.8)+(AJ$188*'Edit Conditions'!$C$10*('Edit Conditions'!$C$11+'Life Calculation'!AJ$183)/1000*9.8)</f>
        <v>44.36</v>
      </c>
      <c r="AK226" s="5">
        <f>'Edit Conditions'!$C$15+('Life Calculation'!AK$186*'Edit Conditions'!$C$10*'Edit Conditions'!$C$12/1000*9.8)+(AK$188*'Edit Conditions'!$C$10*('Edit Conditions'!$C$11+'Life Calculation'!AK$183)/1000*9.8)</f>
        <v>44.36</v>
      </c>
      <c r="AL226" s="5">
        <f>'Edit Conditions'!$C$15+('Life Calculation'!AL$186*'Edit Conditions'!$C$10*'Edit Conditions'!$C$12/1000*9.8)+(AL$188*'Edit Conditions'!$C$10*('Edit Conditions'!$C$11+'Life Calculation'!AL$183)/1000*9.8)</f>
        <v>44.36</v>
      </c>
      <c r="AM226" s="5">
        <f>'Edit Conditions'!$C$15+('Life Calculation'!AM$186*'Edit Conditions'!$C$10*'Edit Conditions'!$C$12/1000*9.8)+(AM$188*'Edit Conditions'!$C$10*('Edit Conditions'!$C$11+'Life Calculation'!AM$183)/1000*9.8)</f>
        <v>44.36</v>
      </c>
      <c r="AN226" s="5">
        <f>'Edit Conditions'!$C$15+('Life Calculation'!AN$186*'Edit Conditions'!$C$10*'Edit Conditions'!$C$12/1000*9.8)+(AN$188*'Edit Conditions'!$C$10*('Edit Conditions'!$C$11+'Life Calculation'!AN$183)/1000*9.8)</f>
        <v>44.36</v>
      </c>
      <c r="AO226" s="5">
        <f>'Edit Conditions'!$C$15+('Life Calculation'!AO$186*'Edit Conditions'!$C$10*'Edit Conditions'!$C$12/1000*9.8)+(AO$188*'Edit Conditions'!$C$10*('Edit Conditions'!$C$11+'Life Calculation'!AO$183)/1000*9.8)</f>
        <v>44.36</v>
      </c>
      <c r="AP226" s="5">
        <f>'Edit Conditions'!$C$15+('Life Calculation'!AP$186*'Edit Conditions'!$C$10*'Edit Conditions'!$C$12/1000*9.8)+(AP$188*'Edit Conditions'!$C$10*('Edit Conditions'!$C$11+'Life Calculation'!AP$183)/1000*9.8)</f>
        <v>44.36</v>
      </c>
      <c r="AQ226" s="5">
        <f>'Edit Conditions'!$C$15+('Life Calculation'!AQ$186*'Edit Conditions'!$C$10*'Edit Conditions'!$C$12/1000*9.8)+(AQ$188*'Edit Conditions'!$C$10*('Edit Conditions'!$C$11+'Life Calculation'!AQ$183)/1000*9.8)</f>
        <v>44.36</v>
      </c>
      <c r="AR226" s="5">
        <f>'Edit Conditions'!$C$15+('Life Calculation'!AR$186*'Edit Conditions'!$C$10*'Edit Conditions'!$C$12/1000*9.8)+(AR$188*'Edit Conditions'!$C$10*('Edit Conditions'!$C$11+'Life Calculation'!AR$183)/1000*9.8)</f>
        <v>44.36</v>
      </c>
      <c r="AS226" s="5">
        <f>'Edit Conditions'!$C$15+('Life Calculation'!AS$186*'Edit Conditions'!$C$10*'Edit Conditions'!$C$12/1000*9.8)+(AS$188*'Edit Conditions'!$C$10*('Edit Conditions'!$C$11+'Life Calculation'!AS$183)/1000*9.8)</f>
        <v>44.36</v>
      </c>
      <c r="AT226" s="5">
        <f>'Edit Conditions'!$C$15+('Life Calculation'!AT$186*'Edit Conditions'!$C$10*'Edit Conditions'!$C$12/1000*9.8)+(AT$188*'Edit Conditions'!$C$10*('Edit Conditions'!$C$11+'Life Calculation'!AT$183)/1000*9.8)</f>
        <v>44.36</v>
      </c>
      <c r="AU226" s="5">
        <f>'Edit Conditions'!$C$15+('Life Calculation'!AU$186*'Edit Conditions'!$C$10*'Edit Conditions'!$C$12/1000*9.8)+(AU$188*'Edit Conditions'!$C$10*('Edit Conditions'!$C$11+'Life Calculation'!AU$183)/1000*9.8)</f>
        <v>44.36</v>
      </c>
      <c r="AV226" s="5">
        <f>'Edit Conditions'!$C$15+('Life Calculation'!AV$186*'Edit Conditions'!$C$10*'Edit Conditions'!$C$12/1000*9.8)+(AV$188*'Edit Conditions'!$C$10*('Edit Conditions'!$C$11+'Life Calculation'!AV$183)/1000*9.8)</f>
        <v>43.38</v>
      </c>
      <c r="AW226" s="5">
        <f>'Edit Conditions'!$C$15+('Life Calculation'!AW$186*'Edit Conditions'!$C$10*'Edit Conditions'!$C$12/1000*9.8)+(AW$188*'Edit Conditions'!$C$10*('Edit Conditions'!$C$11+'Life Calculation'!AW$183)/1000*9.8)</f>
        <v>43.38</v>
      </c>
      <c r="AX226" s="5">
        <f>'Edit Conditions'!$C$15+('Life Calculation'!AX$186*'Edit Conditions'!$C$10*'Edit Conditions'!$C$12/1000*9.8)+(AX$188*'Edit Conditions'!$C$10*('Edit Conditions'!$C$11+'Life Calculation'!AX$183)/1000*9.8)</f>
        <v>43.38</v>
      </c>
      <c r="AY226" s="5">
        <f>'Edit Conditions'!$C$15+('Life Calculation'!AY$186*'Edit Conditions'!$C$10*'Edit Conditions'!$C$12/1000*9.8)+(AY$188*'Edit Conditions'!$C$10*('Edit Conditions'!$C$11+'Life Calculation'!AY$183)/1000*9.8)</f>
        <v>43.38</v>
      </c>
      <c r="AZ226" s="5">
        <f>'Edit Conditions'!$C$15+('Life Calculation'!AZ$186*'Edit Conditions'!$C$10*'Edit Conditions'!$C$12/1000*9.8)+(AZ$188*'Edit Conditions'!$C$10*('Edit Conditions'!$C$11+'Life Calculation'!AZ$183)/1000*9.8)</f>
        <v>43.38</v>
      </c>
      <c r="BA226" s="5">
        <f>'Edit Conditions'!$C$15+('Life Calculation'!BA$186*'Edit Conditions'!$C$10*'Edit Conditions'!$C$12/1000*9.8)+(BA$188*'Edit Conditions'!$C$10*('Edit Conditions'!$C$11+'Life Calculation'!BA$183)/1000*9.8)</f>
        <v>43.38</v>
      </c>
      <c r="BB226" s="5">
        <f>'Edit Conditions'!$C$15+('Life Calculation'!BB$186*'Edit Conditions'!$C$10*'Edit Conditions'!$C$12/1000*9.8)+(BB$188*'Edit Conditions'!$C$10*('Edit Conditions'!$C$11+'Life Calculation'!BB$183)/1000*9.8)</f>
        <v>43.38</v>
      </c>
      <c r="BC226" s="5">
        <f>'Edit Conditions'!$C$15+('Life Calculation'!BC$186*'Edit Conditions'!$C$10*'Edit Conditions'!$C$12/1000*9.8)+(BC$188*'Edit Conditions'!$C$10*('Edit Conditions'!$C$11+'Life Calculation'!BC$183)/1000*9.8)</f>
        <v>43.38</v>
      </c>
      <c r="BD226" s="5">
        <f>'Edit Conditions'!$C$15+('Life Calculation'!BD$186*'Edit Conditions'!$C$10*'Edit Conditions'!$C$12/1000*9.8)+(BD$188*'Edit Conditions'!$C$10*('Edit Conditions'!$C$11+'Life Calculation'!BD$183)/1000*9.8)</f>
        <v>43.38</v>
      </c>
      <c r="BE226" s="5">
        <f>'Edit Conditions'!$C$15+('Life Calculation'!BE$186*'Edit Conditions'!$C$10*'Edit Conditions'!$C$12/1000*9.8)+(BE$188*'Edit Conditions'!$C$10*('Edit Conditions'!$C$11+'Life Calculation'!BE$183)/1000*9.8)</f>
        <v>43.38</v>
      </c>
      <c r="BF226" s="5">
        <f>'Edit Conditions'!$C$15+('Life Calculation'!BF$186*'Edit Conditions'!$C$10*'Edit Conditions'!$C$12/1000*9.8)+(BF$188*'Edit Conditions'!$C$10*('Edit Conditions'!$C$11+'Life Calculation'!BF$183)/1000*9.8)</f>
        <v>43.38</v>
      </c>
      <c r="BG226" s="5">
        <f>'Edit Conditions'!$C$15+('Life Calculation'!BG$186*'Edit Conditions'!$C$10*'Edit Conditions'!$C$12/1000*9.8)+(BG$188*'Edit Conditions'!$C$10*('Edit Conditions'!$C$11+'Life Calculation'!BG$183)/1000*9.8)</f>
        <v>43.38</v>
      </c>
      <c r="BH226" s="5">
        <f>'Edit Conditions'!$C$15+('Life Calculation'!BH$186*'Edit Conditions'!$C$10*'Edit Conditions'!$C$12/1000*9.8)+(BH$188*'Edit Conditions'!$C$10*('Edit Conditions'!$C$11+'Life Calculation'!BH$183)/1000*9.8)</f>
        <v>45.34</v>
      </c>
      <c r="BI226" s="5">
        <f>'Edit Conditions'!$C$15+('Life Calculation'!BI$186*'Edit Conditions'!$C$10*'Edit Conditions'!$C$12/1000*9.8)+(BI$188*'Edit Conditions'!$C$10*('Edit Conditions'!$C$11+'Life Calculation'!BI$183)/1000*9.8)</f>
        <v>45.34</v>
      </c>
      <c r="BJ226" s="5">
        <f>'Edit Conditions'!$C$15+('Life Calculation'!BJ$186*'Edit Conditions'!$C$10*'Edit Conditions'!$C$12/1000*9.8)+(BJ$188*'Edit Conditions'!$C$10*('Edit Conditions'!$C$11+'Life Calculation'!BJ$183)/1000*9.8)</f>
        <v>45.34</v>
      </c>
      <c r="BK226" s="5">
        <f>'Edit Conditions'!$C$15+('Life Calculation'!BK$186*'Edit Conditions'!$C$10*'Edit Conditions'!$C$12/1000*9.8)+(BK$188*'Edit Conditions'!$C$10*('Edit Conditions'!$C$11+'Life Calculation'!BK$183)/1000*9.8)</f>
        <v>45.34</v>
      </c>
      <c r="BL226" s="5">
        <f>'Edit Conditions'!$C$15+('Life Calculation'!BL$186*'Edit Conditions'!$C$10*'Edit Conditions'!$C$12/1000*9.8)+(BL$188*'Edit Conditions'!$C$10*('Edit Conditions'!$C$11+'Life Calculation'!BL$183)/1000*9.8)</f>
        <v>45.34</v>
      </c>
      <c r="BM226" s="5">
        <f>'Edit Conditions'!$C$15+('Life Calculation'!BM$186*'Edit Conditions'!$C$10*'Edit Conditions'!$C$12/1000*9.8)+(BM$188*'Edit Conditions'!$C$10*('Edit Conditions'!$C$11+'Life Calculation'!BM$183)/1000*9.8)</f>
        <v>45.34</v>
      </c>
      <c r="BN226" s="5">
        <f>'Edit Conditions'!$C$15+('Life Calculation'!BN$186*'Edit Conditions'!$C$10*'Edit Conditions'!$C$12/1000*9.8)+(BN$188*'Edit Conditions'!$C$10*('Edit Conditions'!$C$11+'Life Calculation'!BN$183)/1000*9.8)</f>
        <v>45.34</v>
      </c>
      <c r="BO226" s="5">
        <f>'Edit Conditions'!$C$15+('Life Calculation'!BO$186*'Edit Conditions'!$C$10*'Edit Conditions'!$C$12/1000*9.8)+(BO$188*'Edit Conditions'!$C$10*('Edit Conditions'!$C$11+'Life Calculation'!BO$183)/1000*9.8)</f>
        <v>45.34</v>
      </c>
    </row>
    <row r="227" spans="2:67" hidden="1">
      <c r="B227" s="101"/>
      <c r="C227" s="5" t="s">
        <v>121</v>
      </c>
      <c r="D227" s="9" t="s">
        <v>251</v>
      </c>
      <c r="E227" s="5">
        <f>ABS(('Edit Conditions'!$C$10*('Edit Conditions'!$C$11+'Life Calculation'!E$183)/1000*(9.8*E$187)+('Edit Conditions'!$C$13*('Edit Conditions'!$C$14+'Life Calculation'!E$183)/1000)))</f>
        <v>0.24</v>
      </c>
      <c r="F227" s="5">
        <f>ABS(('Edit Conditions'!$C$10*('Edit Conditions'!$C$11+'Life Calculation'!F$183)/1000*(9.8*F$187)+('Edit Conditions'!$C$13*('Edit Conditions'!$C$14+'Life Calculation'!F$183)/1000)))</f>
        <v>0.24</v>
      </c>
      <c r="G227" s="5">
        <f>ABS(('Edit Conditions'!$C$10*('Edit Conditions'!$C$11+'Life Calculation'!G$183)/1000*(9.8*G$187)+('Edit Conditions'!$C$13*('Edit Conditions'!$C$14+'Life Calculation'!G$183)/1000)))</f>
        <v>0.24</v>
      </c>
      <c r="H227" s="5">
        <f>ABS(('Edit Conditions'!$C$10*('Edit Conditions'!$C$11+'Life Calculation'!H$183)/1000*(9.8*H$187)+('Edit Conditions'!$C$13*('Edit Conditions'!$C$14+'Life Calculation'!H$183)/1000)))</f>
        <v>0.24</v>
      </c>
      <c r="I227" s="5">
        <f>ABS(('Edit Conditions'!$C$10*('Edit Conditions'!$C$11+'Life Calculation'!I$183)/1000*(9.8*I$187)+('Edit Conditions'!$C$13*('Edit Conditions'!$C$14+'Life Calculation'!I$183)/1000)))</f>
        <v>0.24</v>
      </c>
      <c r="J227" s="5">
        <f>ABS(('Edit Conditions'!$C$10*('Edit Conditions'!$C$11+'Life Calculation'!J$183)/1000*(9.8*J$187)+('Edit Conditions'!$C$13*('Edit Conditions'!$C$14+'Life Calculation'!J$183)/1000)))</f>
        <v>0.24</v>
      </c>
      <c r="K227" s="5">
        <f>ABS(('Edit Conditions'!$C$10*('Edit Conditions'!$C$11+'Life Calculation'!K$183)/1000*(9.8*K$187)+('Edit Conditions'!$C$13*('Edit Conditions'!$C$14+'Life Calculation'!K$183)/1000)))</f>
        <v>0.24</v>
      </c>
      <c r="L227" s="5">
        <f>ABS(('Edit Conditions'!$C$10*('Edit Conditions'!$C$11+'Life Calculation'!L$183)/1000*(9.8*L$187)+('Edit Conditions'!$C$13*('Edit Conditions'!$C$14+'Life Calculation'!L$183)/1000)))</f>
        <v>0.24</v>
      </c>
      <c r="M227" s="5">
        <f>ABS(('Edit Conditions'!$C$10*('Edit Conditions'!$C$11+'Life Calculation'!M$183)/1000*(9.8*M$187)+('Edit Conditions'!$C$13*('Edit Conditions'!$C$14+'Life Calculation'!M$183)/1000)))</f>
        <v>0.51</v>
      </c>
      <c r="N227" s="5">
        <f>ABS(('Edit Conditions'!$C$10*('Edit Conditions'!$C$11+'Life Calculation'!N$183)/1000*(9.8*N$187)+('Edit Conditions'!$C$13*('Edit Conditions'!$C$14+'Life Calculation'!N$183)/1000)))</f>
        <v>0.51</v>
      </c>
      <c r="O227" s="5">
        <f>ABS(('Edit Conditions'!$C$10*('Edit Conditions'!$C$11+'Life Calculation'!O$183)/1000*(9.8*O$187)+('Edit Conditions'!$C$13*('Edit Conditions'!$C$14+'Life Calculation'!O$183)/1000)))</f>
        <v>0.51</v>
      </c>
      <c r="P227" s="5">
        <f>ABS(('Edit Conditions'!$C$10*('Edit Conditions'!$C$11+'Life Calculation'!P$183)/1000*(9.8*P$187)+('Edit Conditions'!$C$13*('Edit Conditions'!$C$14+'Life Calculation'!P$183)/1000)))</f>
        <v>0.51</v>
      </c>
      <c r="Q227" s="5">
        <f>ABS(('Edit Conditions'!$C$10*('Edit Conditions'!$C$11+'Life Calculation'!Q$183)/1000*(9.8*Q$187)+('Edit Conditions'!$C$13*('Edit Conditions'!$C$14+'Life Calculation'!Q$183)/1000)))</f>
        <v>0.51</v>
      </c>
      <c r="R227" s="5">
        <f>ABS(('Edit Conditions'!$C$10*('Edit Conditions'!$C$11+'Life Calculation'!R$183)/1000*(9.8*R$187)+('Edit Conditions'!$C$13*('Edit Conditions'!$C$14+'Life Calculation'!R$183)/1000)))</f>
        <v>0.51</v>
      </c>
      <c r="S227" s="5">
        <f>ABS(('Edit Conditions'!$C$10*('Edit Conditions'!$C$11+'Life Calculation'!S$183)/1000*(9.8*S$187)+('Edit Conditions'!$C$13*('Edit Conditions'!$C$14+'Life Calculation'!S$183)/1000)))</f>
        <v>0.6</v>
      </c>
      <c r="T227" s="5">
        <f>ABS(('Edit Conditions'!$C$10*('Edit Conditions'!$C$11+'Life Calculation'!T$183)/1000*(9.8*T$187)+('Edit Conditions'!$C$13*('Edit Conditions'!$C$14+'Life Calculation'!T$183)/1000)))</f>
        <v>0.6</v>
      </c>
      <c r="U227" s="5">
        <f>ABS(('Edit Conditions'!$C$10*('Edit Conditions'!$C$11+'Life Calculation'!U$183)/1000*(9.8*U$187)+('Edit Conditions'!$C$13*('Edit Conditions'!$C$14+'Life Calculation'!U$183)/1000)))</f>
        <v>0.6</v>
      </c>
      <c r="V227" s="5">
        <f>ABS(('Edit Conditions'!$C$10*('Edit Conditions'!$C$11+'Life Calculation'!V$183)/1000*(9.8*V$187)+('Edit Conditions'!$C$13*('Edit Conditions'!$C$14+'Life Calculation'!V$183)/1000)))</f>
        <v>0.6</v>
      </c>
      <c r="W227" s="5">
        <f>ABS(('Edit Conditions'!$C$10*('Edit Conditions'!$C$11+'Life Calculation'!W$183)/1000*(9.8*W$187)+('Edit Conditions'!$C$13*('Edit Conditions'!$C$14+'Life Calculation'!W$183)/1000)))</f>
        <v>0.6</v>
      </c>
      <c r="X227" s="5">
        <f>ABS(('Edit Conditions'!$C$10*('Edit Conditions'!$C$11+'Life Calculation'!X$183)/1000*(9.8*X$187)+('Edit Conditions'!$C$13*('Edit Conditions'!$C$14+'Life Calculation'!X$183)/1000)))</f>
        <v>0.6</v>
      </c>
      <c r="Y227" s="5">
        <f>ABS(('Edit Conditions'!$C$10*('Edit Conditions'!$C$11+'Life Calculation'!Y$183)/1000*(9.8*Y$187)+('Edit Conditions'!$C$13*('Edit Conditions'!$C$14+'Life Calculation'!Y$183)/1000)))</f>
        <v>0.69</v>
      </c>
      <c r="Z227" s="5">
        <f>ABS(('Edit Conditions'!$C$10*('Edit Conditions'!$C$11+'Life Calculation'!Z$183)/1000*(9.8*Z$187)+('Edit Conditions'!$C$13*('Edit Conditions'!$C$14+'Life Calculation'!Z$183)/1000)))</f>
        <v>0.69</v>
      </c>
      <c r="AA227" s="5">
        <f>ABS(('Edit Conditions'!$C$10*('Edit Conditions'!$C$11+'Life Calculation'!AA$183)/1000*(9.8*AA$187)+('Edit Conditions'!$C$13*('Edit Conditions'!$C$14+'Life Calculation'!AA$183)/1000)))</f>
        <v>0.69</v>
      </c>
      <c r="AB227" s="5">
        <f>ABS(('Edit Conditions'!$C$10*('Edit Conditions'!$C$11+'Life Calculation'!AB$183)/1000*(9.8*AB$187)+('Edit Conditions'!$C$13*('Edit Conditions'!$C$14+'Life Calculation'!AB$183)/1000)))</f>
        <v>0.69</v>
      </c>
      <c r="AC227" s="5">
        <f>ABS(('Edit Conditions'!$C$10*('Edit Conditions'!$C$11+'Life Calculation'!AC$183)/1000*(9.8*AC$187)+('Edit Conditions'!$C$13*('Edit Conditions'!$C$14+'Life Calculation'!AC$183)/1000)))</f>
        <v>0.69</v>
      </c>
      <c r="AD227" s="5">
        <f>ABS(('Edit Conditions'!$C$10*('Edit Conditions'!$C$11+'Life Calculation'!AD$183)/1000*(9.8*AD$187)+('Edit Conditions'!$C$13*('Edit Conditions'!$C$14+'Life Calculation'!AD$183)/1000)))</f>
        <v>0.69</v>
      </c>
      <c r="AE227" s="5">
        <f>ABS(('Edit Conditions'!$C$10*('Edit Conditions'!$C$11+'Life Calculation'!AE$183)/1000*(9.8*AE$187)+('Edit Conditions'!$C$13*('Edit Conditions'!$C$14+'Life Calculation'!AE$183)/1000)))</f>
        <v>0.75</v>
      </c>
      <c r="AF227" s="5">
        <f>ABS(('Edit Conditions'!$C$10*('Edit Conditions'!$C$11+'Life Calculation'!AF$183)/1000*(9.8*AF$187)+('Edit Conditions'!$C$13*('Edit Conditions'!$C$14+'Life Calculation'!AF$183)/1000)))</f>
        <v>0.75</v>
      </c>
      <c r="AG227" s="5">
        <f>ABS(('Edit Conditions'!$C$10*('Edit Conditions'!$C$11+'Life Calculation'!AG$183)/1000*(9.8*AG$187)+('Edit Conditions'!$C$13*('Edit Conditions'!$C$14+'Life Calculation'!AG$183)/1000)))</f>
        <v>0.75</v>
      </c>
      <c r="AH227" s="5">
        <f>ABS(('Edit Conditions'!$C$10*('Edit Conditions'!$C$11+'Life Calculation'!AH$183)/1000*(9.8*AH$187)+('Edit Conditions'!$C$13*('Edit Conditions'!$C$14+'Life Calculation'!AH$183)/1000)))</f>
        <v>0.75</v>
      </c>
      <c r="AI227" s="5">
        <f>ABS(('Edit Conditions'!$C$10*('Edit Conditions'!$C$11+'Life Calculation'!AI$183)/1000*(9.8*AI$187)+('Edit Conditions'!$C$13*('Edit Conditions'!$C$14+'Life Calculation'!AI$183)/1000)))</f>
        <v>0.75</v>
      </c>
      <c r="AJ227" s="5">
        <f>ABS(('Edit Conditions'!$C$10*('Edit Conditions'!$C$11+'Life Calculation'!AJ$183)/1000*(9.8*AJ$187)+('Edit Conditions'!$C$13*('Edit Conditions'!$C$14+'Life Calculation'!AJ$183)/1000)))</f>
        <v>0.33</v>
      </c>
      <c r="AK227" s="5">
        <f>ABS(('Edit Conditions'!$C$10*('Edit Conditions'!$C$11+'Life Calculation'!AK$183)/1000*(9.8*AK$187)+('Edit Conditions'!$C$13*('Edit Conditions'!$C$14+'Life Calculation'!AK$183)/1000)))</f>
        <v>0.33</v>
      </c>
      <c r="AL227" s="5">
        <f>ABS(('Edit Conditions'!$C$10*('Edit Conditions'!$C$11+'Life Calculation'!AL$183)/1000*(9.8*AL$187)+('Edit Conditions'!$C$13*('Edit Conditions'!$C$14+'Life Calculation'!AL$183)/1000)))</f>
        <v>0.33</v>
      </c>
      <c r="AM227" s="5">
        <f>ABS(('Edit Conditions'!$C$10*('Edit Conditions'!$C$11+'Life Calculation'!AM$183)/1000*(9.8*AM$187)+('Edit Conditions'!$C$13*('Edit Conditions'!$C$14+'Life Calculation'!AM$183)/1000)))</f>
        <v>0.33</v>
      </c>
      <c r="AN227" s="5">
        <f>ABS(('Edit Conditions'!$C$10*('Edit Conditions'!$C$11+'Life Calculation'!AN$183)/1000*(9.8*AN$187)+('Edit Conditions'!$C$13*('Edit Conditions'!$C$14+'Life Calculation'!AN$183)/1000)))</f>
        <v>0.33</v>
      </c>
      <c r="AO227" s="5">
        <f>ABS(('Edit Conditions'!$C$10*('Edit Conditions'!$C$11+'Life Calculation'!AO$183)/1000*(9.8*AO$187)+('Edit Conditions'!$C$13*('Edit Conditions'!$C$14+'Life Calculation'!AO$183)/1000)))</f>
        <v>0.33</v>
      </c>
      <c r="AP227" s="5">
        <f>ABS(('Edit Conditions'!$C$10*('Edit Conditions'!$C$11+'Life Calculation'!AP$183)/1000*(9.8*AP$187)+('Edit Conditions'!$C$13*('Edit Conditions'!$C$14+'Life Calculation'!AP$183)/1000)))</f>
        <v>0.33</v>
      </c>
      <c r="AQ227" s="5">
        <f>ABS(('Edit Conditions'!$C$10*('Edit Conditions'!$C$11+'Life Calculation'!AQ$183)/1000*(9.8*AQ$187)+('Edit Conditions'!$C$13*('Edit Conditions'!$C$14+'Life Calculation'!AQ$183)/1000)))</f>
        <v>0.33</v>
      </c>
      <c r="AR227" s="5">
        <f>ABS(('Edit Conditions'!$C$10*('Edit Conditions'!$C$11+'Life Calculation'!AR$183)/1000*(9.8*AR$187)+('Edit Conditions'!$C$13*('Edit Conditions'!$C$14+'Life Calculation'!AR$183)/1000)))</f>
        <v>0.33</v>
      </c>
      <c r="AS227" s="5">
        <f>ABS(('Edit Conditions'!$C$10*('Edit Conditions'!$C$11+'Life Calculation'!AS$183)/1000*(9.8*AS$187)+('Edit Conditions'!$C$13*('Edit Conditions'!$C$14+'Life Calculation'!AS$183)/1000)))</f>
        <v>0.33</v>
      </c>
      <c r="AT227" s="5">
        <f>ABS(('Edit Conditions'!$C$10*('Edit Conditions'!$C$11+'Life Calculation'!AT$183)/1000*(9.8*AT$187)+('Edit Conditions'!$C$13*('Edit Conditions'!$C$14+'Life Calculation'!AT$183)/1000)))</f>
        <v>0.33</v>
      </c>
      <c r="AU227" s="5">
        <f>ABS(('Edit Conditions'!$C$10*('Edit Conditions'!$C$11+'Life Calculation'!AU$183)/1000*(9.8*AU$187)+('Edit Conditions'!$C$13*('Edit Conditions'!$C$14+'Life Calculation'!AU$183)/1000)))</f>
        <v>0.33</v>
      </c>
      <c r="AV227" s="5">
        <f>ABS(('Edit Conditions'!$C$10*('Edit Conditions'!$C$11+'Life Calculation'!AV$183)/1000*(9.8*AV$187)+('Edit Conditions'!$C$13*('Edit Conditions'!$C$14+'Life Calculation'!AV$183)/1000)))</f>
        <v>0.3</v>
      </c>
      <c r="AW227" s="5">
        <f>ABS(('Edit Conditions'!$C$10*('Edit Conditions'!$C$11+'Life Calculation'!AW$183)/1000*(9.8*AW$187)+('Edit Conditions'!$C$13*('Edit Conditions'!$C$14+'Life Calculation'!AW$183)/1000)))</f>
        <v>0.3</v>
      </c>
      <c r="AX227" s="5">
        <f>ABS(('Edit Conditions'!$C$10*('Edit Conditions'!$C$11+'Life Calculation'!AX$183)/1000*(9.8*AX$187)+('Edit Conditions'!$C$13*('Edit Conditions'!$C$14+'Life Calculation'!AX$183)/1000)))</f>
        <v>0.3</v>
      </c>
      <c r="AY227" s="5">
        <f>ABS(('Edit Conditions'!$C$10*('Edit Conditions'!$C$11+'Life Calculation'!AY$183)/1000*(9.8*AY$187)+('Edit Conditions'!$C$13*('Edit Conditions'!$C$14+'Life Calculation'!AY$183)/1000)))</f>
        <v>0.3</v>
      </c>
      <c r="AZ227" s="5">
        <f>ABS(('Edit Conditions'!$C$10*('Edit Conditions'!$C$11+'Life Calculation'!AZ$183)/1000*(9.8*AZ$187)+('Edit Conditions'!$C$13*('Edit Conditions'!$C$14+'Life Calculation'!AZ$183)/1000)))</f>
        <v>0.3</v>
      </c>
      <c r="BA227" s="5">
        <f>ABS(('Edit Conditions'!$C$10*('Edit Conditions'!$C$11+'Life Calculation'!BA$183)/1000*(9.8*BA$187)+('Edit Conditions'!$C$13*('Edit Conditions'!$C$14+'Life Calculation'!BA$183)/1000)))</f>
        <v>0.3</v>
      </c>
      <c r="BB227" s="5">
        <f>ABS(('Edit Conditions'!$C$10*('Edit Conditions'!$C$11+'Life Calculation'!BB$183)/1000*(9.8*BB$187)+('Edit Conditions'!$C$13*('Edit Conditions'!$C$14+'Life Calculation'!BB$183)/1000)))</f>
        <v>0.3</v>
      </c>
      <c r="BC227" s="5">
        <f>ABS(('Edit Conditions'!$C$10*('Edit Conditions'!$C$11+'Life Calculation'!BC$183)/1000*(9.8*BC$187)+('Edit Conditions'!$C$13*('Edit Conditions'!$C$14+'Life Calculation'!BC$183)/1000)))</f>
        <v>0.3</v>
      </c>
      <c r="BD227" s="5">
        <f>ABS(('Edit Conditions'!$C$10*('Edit Conditions'!$C$11+'Life Calculation'!BD$183)/1000*(9.8*BD$187)+('Edit Conditions'!$C$13*('Edit Conditions'!$C$14+'Life Calculation'!BD$183)/1000)))</f>
        <v>0.3</v>
      </c>
      <c r="BE227" s="5">
        <f>ABS(('Edit Conditions'!$C$10*('Edit Conditions'!$C$11+'Life Calculation'!BE$183)/1000*(9.8*BE$187)+('Edit Conditions'!$C$13*('Edit Conditions'!$C$14+'Life Calculation'!BE$183)/1000)))</f>
        <v>0.3</v>
      </c>
      <c r="BF227" s="5">
        <f>ABS(('Edit Conditions'!$C$10*('Edit Conditions'!$C$11+'Life Calculation'!BF$183)/1000*(9.8*BF$187)+('Edit Conditions'!$C$13*('Edit Conditions'!$C$14+'Life Calculation'!BF$183)/1000)))</f>
        <v>0.3</v>
      </c>
      <c r="BG227" s="5">
        <f>ABS(('Edit Conditions'!$C$10*('Edit Conditions'!$C$11+'Life Calculation'!BG$183)/1000*(9.8*BG$187)+('Edit Conditions'!$C$13*('Edit Conditions'!$C$14+'Life Calculation'!BG$183)/1000)))</f>
        <v>0.3</v>
      </c>
      <c r="BH227" s="5">
        <f>ABS(('Edit Conditions'!$C$10*('Edit Conditions'!$C$11+'Life Calculation'!BH$183)/1000*(9.8*BH$187)+('Edit Conditions'!$C$13*('Edit Conditions'!$C$14+'Life Calculation'!BH$183)/1000)))</f>
        <v>0.36</v>
      </c>
      <c r="BI227" s="5">
        <f>ABS(('Edit Conditions'!$C$10*('Edit Conditions'!$C$11+'Life Calculation'!BI$183)/1000*(9.8*BI$187)+('Edit Conditions'!$C$13*('Edit Conditions'!$C$14+'Life Calculation'!BI$183)/1000)))</f>
        <v>0.36</v>
      </c>
      <c r="BJ227" s="5">
        <f>ABS(('Edit Conditions'!$C$10*('Edit Conditions'!$C$11+'Life Calculation'!BJ$183)/1000*(9.8*BJ$187)+('Edit Conditions'!$C$13*('Edit Conditions'!$C$14+'Life Calculation'!BJ$183)/1000)))</f>
        <v>0.36</v>
      </c>
      <c r="BK227" s="5">
        <f>ABS(('Edit Conditions'!$C$10*('Edit Conditions'!$C$11+'Life Calculation'!BK$183)/1000*(9.8*BK$187)+('Edit Conditions'!$C$13*('Edit Conditions'!$C$14+'Life Calculation'!BK$183)/1000)))</f>
        <v>0.36</v>
      </c>
      <c r="BL227" s="5">
        <f>ABS(('Edit Conditions'!$C$10*('Edit Conditions'!$C$11+'Life Calculation'!BL$183)/1000*(9.8*BL$187)+('Edit Conditions'!$C$13*('Edit Conditions'!$C$14+'Life Calculation'!BL$183)/1000)))</f>
        <v>0.36</v>
      </c>
      <c r="BM227" s="5">
        <f>ABS(('Edit Conditions'!$C$10*('Edit Conditions'!$C$11+'Life Calculation'!BM$183)/1000*(9.8*BM$187)+('Edit Conditions'!$C$13*('Edit Conditions'!$C$14+'Life Calculation'!BM$183)/1000)))</f>
        <v>0.36</v>
      </c>
      <c r="BN227" s="5">
        <f>ABS(('Edit Conditions'!$C$10*('Edit Conditions'!$C$11+'Life Calculation'!BN$183)/1000*(9.8*BN$187)+('Edit Conditions'!$C$13*('Edit Conditions'!$C$14+'Life Calculation'!BN$183)/1000)))</f>
        <v>0.36</v>
      </c>
      <c r="BO227" s="5">
        <f>ABS(('Edit Conditions'!$C$10*('Edit Conditions'!$C$11+'Life Calculation'!BO$183)/1000*(9.8*BO$187)+('Edit Conditions'!$C$13*('Edit Conditions'!$C$14+'Life Calculation'!BO$183)/1000)))</f>
        <v>0.36</v>
      </c>
    </row>
    <row r="228" spans="2:67" hidden="1">
      <c r="B228" s="101"/>
      <c r="C228" s="5" t="s">
        <v>122</v>
      </c>
      <c r="D228" s="9" t="s">
        <v>293</v>
      </c>
      <c r="E228" s="5">
        <f>ABS(('Edit Conditions'!$C$10*('Edit Conditions'!$C$12)/1000*(9.8*E$187)+('Edit Conditions'!$C$16)))</f>
        <v>11</v>
      </c>
      <c r="F228" s="5">
        <f>ABS(('Edit Conditions'!$C$10*('Edit Conditions'!$C$12)/1000*(9.8*F$187)+('Edit Conditions'!$C$16)))</f>
        <v>11</v>
      </c>
      <c r="G228" s="5">
        <f>ABS(('Edit Conditions'!$C$10*('Edit Conditions'!$C$12)/1000*(9.8*G$187)+('Edit Conditions'!$C$16)))</f>
        <v>11</v>
      </c>
      <c r="H228" s="5">
        <f>ABS(('Edit Conditions'!$C$10*('Edit Conditions'!$C$12)/1000*(9.8*H$187)+('Edit Conditions'!$C$16)))</f>
        <v>11</v>
      </c>
      <c r="I228" s="5">
        <f>ABS(('Edit Conditions'!$C$10*('Edit Conditions'!$C$12)/1000*(9.8*I$187)+('Edit Conditions'!$C$16)))</f>
        <v>11</v>
      </c>
      <c r="J228" s="5">
        <f>ABS(('Edit Conditions'!$C$10*('Edit Conditions'!$C$12)/1000*(9.8*J$187)+('Edit Conditions'!$C$16)))</f>
        <v>11</v>
      </c>
      <c r="K228" s="5">
        <f>ABS(('Edit Conditions'!$C$10*('Edit Conditions'!$C$12)/1000*(9.8*K$187)+('Edit Conditions'!$C$16)))</f>
        <v>11</v>
      </c>
      <c r="L228" s="5">
        <f>ABS(('Edit Conditions'!$C$10*('Edit Conditions'!$C$12)/1000*(9.8*L$187)+('Edit Conditions'!$C$16)))</f>
        <v>11</v>
      </c>
      <c r="M228" s="5">
        <f>ABS(('Edit Conditions'!$C$10*('Edit Conditions'!$C$12)/1000*(9.8*M$187)+('Edit Conditions'!$C$16)))</f>
        <v>11</v>
      </c>
      <c r="N228" s="5">
        <f>ABS(('Edit Conditions'!$C$10*('Edit Conditions'!$C$12)/1000*(9.8*N$187)+('Edit Conditions'!$C$16)))</f>
        <v>11</v>
      </c>
      <c r="O228" s="5">
        <f>ABS(('Edit Conditions'!$C$10*('Edit Conditions'!$C$12)/1000*(9.8*O$187)+('Edit Conditions'!$C$16)))</f>
        <v>11</v>
      </c>
      <c r="P228" s="5">
        <f>ABS(('Edit Conditions'!$C$10*('Edit Conditions'!$C$12)/1000*(9.8*P$187)+('Edit Conditions'!$C$16)))</f>
        <v>11</v>
      </c>
      <c r="Q228" s="5">
        <f>ABS(('Edit Conditions'!$C$10*('Edit Conditions'!$C$12)/1000*(9.8*Q$187)+('Edit Conditions'!$C$16)))</f>
        <v>11</v>
      </c>
      <c r="R228" s="5">
        <f>ABS(('Edit Conditions'!$C$10*('Edit Conditions'!$C$12)/1000*(9.8*R$187)+('Edit Conditions'!$C$16)))</f>
        <v>11</v>
      </c>
      <c r="S228" s="5">
        <f>ABS(('Edit Conditions'!$C$10*('Edit Conditions'!$C$12)/1000*(9.8*S$187)+('Edit Conditions'!$C$16)))</f>
        <v>11</v>
      </c>
      <c r="T228" s="5">
        <f>ABS(('Edit Conditions'!$C$10*('Edit Conditions'!$C$12)/1000*(9.8*T$187)+('Edit Conditions'!$C$16)))</f>
        <v>11</v>
      </c>
      <c r="U228" s="5">
        <f>ABS(('Edit Conditions'!$C$10*('Edit Conditions'!$C$12)/1000*(9.8*U$187)+('Edit Conditions'!$C$16)))</f>
        <v>11</v>
      </c>
      <c r="V228" s="5">
        <f>ABS(('Edit Conditions'!$C$10*('Edit Conditions'!$C$12)/1000*(9.8*V$187)+('Edit Conditions'!$C$16)))</f>
        <v>11</v>
      </c>
      <c r="W228" s="5">
        <f>ABS(('Edit Conditions'!$C$10*('Edit Conditions'!$C$12)/1000*(9.8*W$187)+('Edit Conditions'!$C$16)))</f>
        <v>11</v>
      </c>
      <c r="X228" s="5">
        <f>ABS(('Edit Conditions'!$C$10*('Edit Conditions'!$C$12)/1000*(9.8*X$187)+('Edit Conditions'!$C$16)))</f>
        <v>11</v>
      </c>
      <c r="Y228" s="5">
        <f>ABS(('Edit Conditions'!$C$10*('Edit Conditions'!$C$12)/1000*(9.8*Y$187)+('Edit Conditions'!$C$16)))</f>
        <v>11</v>
      </c>
      <c r="Z228" s="5">
        <f>ABS(('Edit Conditions'!$C$10*('Edit Conditions'!$C$12)/1000*(9.8*Z$187)+('Edit Conditions'!$C$16)))</f>
        <v>11</v>
      </c>
      <c r="AA228" s="5">
        <f>ABS(('Edit Conditions'!$C$10*('Edit Conditions'!$C$12)/1000*(9.8*AA$187)+('Edit Conditions'!$C$16)))</f>
        <v>11</v>
      </c>
      <c r="AB228" s="5">
        <f>ABS(('Edit Conditions'!$C$10*('Edit Conditions'!$C$12)/1000*(9.8*AB$187)+('Edit Conditions'!$C$16)))</f>
        <v>11</v>
      </c>
      <c r="AC228" s="5">
        <f>ABS(('Edit Conditions'!$C$10*('Edit Conditions'!$C$12)/1000*(9.8*AC$187)+('Edit Conditions'!$C$16)))</f>
        <v>11</v>
      </c>
      <c r="AD228" s="5">
        <f>ABS(('Edit Conditions'!$C$10*('Edit Conditions'!$C$12)/1000*(9.8*AD$187)+('Edit Conditions'!$C$16)))</f>
        <v>11</v>
      </c>
      <c r="AE228" s="5">
        <f>ABS(('Edit Conditions'!$C$10*('Edit Conditions'!$C$12)/1000*(9.8*AE$187)+('Edit Conditions'!$C$16)))</f>
        <v>11</v>
      </c>
      <c r="AF228" s="5">
        <f>ABS(('Edit Conditions'!$C$10*('Edit Conditions'!$C$12)/1000*(9.8*AF$187)+('Edit Conditions'!$C$16)))</f>
        <v>11</v>
      </c>
      <c r="AG228" s="5">
        <f>ABS(('Edit Conditions'!$C$10*('Edit Conditions'!$C$12)/1000*(9.8*AG$187)+('Edit Conditions'!$C$16)))</f>
        <v>11</v>
      </c>
      <c r="AH228" s="5">
        <f>ABS(('Edit Conditions'!$C$10*('Edit Conditions'!$C$12)/1000*(9.8*AH$187)+('Edit Conditions'!$C$16)))</f>
        <v>11</v>
      </c>
      <c r="AI228" s="5">
        <f>ABS(('Edit Conditions'!$C$10*('Edit Conditions'!$C$12)/1000*(9.8*AI$187)+('Edit Conditions'!$C$16)))</f>
        <v>11</v>
      </c>
      <c r="AJ228" s="5">
        <f>ABS(('Edit Conditions'!$C$10*('Edit Conditions'!$C$12)/1000*(9.8*AJ$187)+('Edit Conditions'!$C$16)))</f>
        <v>11</v>
      </c>
      <c r="AK228" s="5">
        <f>ABS(('Edit Conditions'!$C$10*('Edit Conditions'!$C$12)/1000*(9.8*AK$187)+('Edit Conditions'!$C$16)))</f>
        <v>11</v>
      </c>
      <c r="AL228" s="5">
        <f>ABS(('Edit Conditions'!$C$10*('Edit Conditions'!$C$12)/1000*(9.8*AL$187)+('Edit Conditions'!$C$16)))</f>
        <v>11</v>
      </c>
      <c r="AM228" s="5">
        <f>ABS(('Edit Conditions'!$C$10*('Edit Conditions'!$C$12)/1000*(9.8*AM$187)+('Edit Conditions'!$C$16)))</f>
        <v>11</v>
      </c>
      <c r="AN228" s="5">
        <f>ABS(('Edit Conditions'!$C$10*('Edit Conditions'!$C$12)/1000*(9.8*AN$187)+('Edit Conditions'!$C$16)))</f>
        <v>11</v>
      </c>
      <c r="AO228" s="5">
        <f>ABS(('Edit Conditions'!$C$10*('Edit Conditions'!$C$12)/1000*(9.8*AO$187)+('Edit Conditions'!$C$16)))</f>
        <v>11</v>
      </c>
      <c r="AP228" s="5">
        <f>ABS(('Edit Conditions'!$C$10*('Edit Conditions'!$C$12)/1000*(9.8*AP$187)+('Edit Conditions'!$C$16)))</f>
        <v>11</v>
      </c>
      <c r="AQ228" s="5">
        <f>ABS(('Edit Conditions'!$C$10*('Edit Conditions'!$C$12)/1000*(9.8*AQ$187)+('Edit Conditions'!$C$16)))</f>
        <v>11</v>
      </c>
      <c r="AR228" s="5">
        <f>ABS(('Edit Conditions'!$C$10*('Edit Conditions'!$C$12)/1000*(9.8*AR$187)+('Edit Conditions'!$C$16)))</f>
        <v>11</v>
      </c>
      <c r="AS228" s="5">
        <f>ABS(('Edit Conditions'!$C$10*('Edit Conditions'!$C$12)/1000*(9.8*AS$187)+('Edit Conditions'!$C$16)))</f>
        <v>11</v>
      </c>
      <c r="AT228" s="5">
        <f>ABS(('Edit Conditions'!$C$10*('Edit Conditions'!$C$12)/1000*(9.8*AT$187)+('Edit Conditions'!$C$16)))</f>
        <v>11</v>
      </c>
      <c r="AU228" s="5">
        <f>ABS(('Edit Conditions'!$C$10*('Edit Conditions'!$C$12)/1000*(9.8*AU$187)+('Edit Conditions'!$C$16)))</f>
        <v>11</v>
      </c>
      <c r="AV228" s="5">
        <f>ABS(('Edit Conditions'!$C$10*('Edit Conditions'!$C$12)/1000*(9.8*AV$187)+('Edit Conditions'!$C$16)))</f>
        <v>11</v>
      </c>
      <c r="AW228" s="5">
        <f>ABS(('Edit Conditions'!$C$10*('Edit Conditions'!$C$12)/1000*(9.8*AW$187)+('Edit Conditions'!$C$16)))</f>
        <v>11</v>
      </c>
      <c r="AX228" s="5">
        <f>ABS(('Edit Conditions'!$C$10*('Edit Conditions'!$C$12)/1000*(9.8*AX$187)+('Edit Conditions'!$C$16)))</f>
        <v>11</v>
      </c>
      <c r="AY228" s="5">
        <f>ABS(('Edit Conditions'!$C$10*('Edit Conditions'!$C$12)/1000*(9.8*AY$187)+('Edit Conditions'!$C$16)))</f>
        <v>11</v>
      </c>
      <c r="AZ228" s="5">
        <f>ABS(('Edit Conditions'!$C$10*('Edit Conditions'!$C$12)/1000*(9.8*AZ$187)+('Edit Conditions'!$C$16)))</f>
        <v>11</v>
      </c>
      <c r="BA228" s="5">
        <f>ABS(('Edit Conditions'!$C$10*('Edit Conditions'!$C$12)/1000*(9.8*BA$187)+('Edit Conditions'!$C$16)))</f>
        <v>11</v>
      </c>
      <c r="BB228" s="5">
        <f>ABS(('Edit Conditions'!$C$10*('Edit Conditions'!$C$12)/1000*(9.8*BB$187)+('Edit Conditions'!$C$16)))</f>
        <v>11</v>
      </c>
      <c r="BC228" s="5">
        <f>ABS(('Edit Conditions'!$C$10*('Edit Conditions'!$C$12)/1000*(9.8*BC$187)+('Edit Conditions'!$C$16)))</f>
        <v>11</v>
      </c>
      <c r="BD228" s="5">
        <f>ABS(('Edit Conditions'!$C$10*('Edit Conditions'!$C$12)/1000*(9.8*BD$187)+('Edit Conditions'!$C$16)))</f>
        <v>11</v>
      </c>
      <c r="BE228" s="5">
        <f>ABS(('Edit Conditions'!$C$10*('Edit Conditions'!$C$12)/1000*(9.8*BE$187)+('Edit Conditions'!$C$16)))</f>
        <v>11</v>
      </c>
      <c r="BF228" s="5">
        <f>ABS(('Edit Conditions'!$C$10*('Edit Conditions'!$C$12)/1000*(9.8*BF$187)+('Edit Conditions'!$C$16)))</f>
        <v>11</v>
      </c>
      <c r="BG228" s="5">
        <f>ABS(('Edit Conditions'!$C$10*('Edit Conditions'!$C$12)/1000*(9.8*BG$187)+('Edit Conditions'!$C$16)))</f>
        <v>11</v>
      </c>
      <c r="BH228" s="5">
        <f>ABS(('Edit Conditions'!$C$10*('Edit Conditions'!$C$12)/1000*(9.8*BH$187)+('Edit Conditions'!$C$16)))</f>
        <v>11</v>
      </c>
      <c r="BI228" s="5">
        <f>ABS(('Edit Conditions'!$C$10*('Edit Conditions'!$C$12)/1000*(9.8*BI$187)+('Edit Conditions'!$C$16)))</f>
        <v>11</v>
      </c>
      <c r="BJ228" s="5">
        <f>ABS(('Edit Conditions'!$C$10*('Edit Conditions'!$C$12)/1000*(9.8*BJ$187)+('Edit Conditions'!$C$16)))</f>
        <v>11</v>
      </c>
      <c r="BK228" s="5">
        <f>ABS(('Edit Conditions'!$C$10*('Edit Conditions'!$C$12)/1000*(9.8*BK$187)+('Edit Conditions'!$C$16)))</f>
        <v>11</v>
      </c>
      <c r="BL228" s="5">
        <f>ABS(('Edit Conditions'!$C$10*('Edit Conditions'!$C$12)/1000*(9.8*BL$187)+('Edit Conditions'!$C$16)))</f>
        <v>11</v>
      </c>
      <c r="BM228" s="5">
        <f>ABS(('Edit Conditions'!$C$10*('Edit Conditions'!$C$12)/1000*(9.8*BM$187)+('Edit Conditions'!$C$16)))</f>
        <v>11</v>
      </c>
      <c r="BN228" s="5">
        <f>ABS(('Edit Conditions'!$C$10*('Edit Conditions'!$C$12)/1000*(9.8*BN$187)+('Edit Conditions'!$C$16)))</f>
        <v>11</v>
      </c>
      <c r="BO228" s="5">
        <f>ABS(('Edit Conditions'!$C$10*('Edit Conditions'!$C$12)/1000*(9.8*BO$187)+('Edit Conditions'!$C$16)))</f>
        <v>11</v>
      </c>
    </row>
    <row r="229" spans="2:67" hidden="1">
      <c r="B229" s="101"/>
      <c r="C229" s="5" t="s">
        <v>131</v>
      </c>
      <c r="D229" s="9" t="s">
        <v>273</v>
      </c>
      <c r="E229" s="5">
        <f>E$173*E226</f>
        <v>3943.1840000000002</v>
      </c>
      <c r="F229" s="5">
        <f t="shared" ref="F229:BO229" si="45">F$173*F226</f>
        <v>3943.1840000000002</v>
      </c>
      <c r="G229" s="5">
        <f t="shared" si="45"/>
        <v>3943.1840000000002</v>
      </c>
      <c r="H229" s="5">
        <f t="shared" si="45"/>
        <v>3943.1840000000002</v>
      </c>
      <c r="I229" s="5">
        <f t="shared" si="45"/>
        <v>3288.7480000000005</v>
      </c>
      <c r="J229" s="5">
        <f t="shared" si="45"/>
        <v>3288.7480000000005</v>
      </c>
      <c r="K229" s="5">
        <f t="shared" si="45"/>
        <v>3288.7480000000005</v>
      </c>
      <c r="L229" s="5">
        <f t="shared" si="45"/>
        <v>3288.7480000000005</v>
      </c>
      <c r="M229" s="5">
        <f t="shared" si="45"/>
        <v>2642.6240000000003</v>
      </c>
      <c r="N229" s="5">
        <f t="shared" si="45"/>
        <v>2642.6240000000003</v>
      </c>
      <c r="O229" s="5">
        <f t="shared" si="45"/>
        <v>2642.6240000000003</v>
      </c>
      <c r="P229" s="5">
        <f t="shared" si="45"/>
        <v>2642.6240000000003</v>
      </c>
      <c r="Q229" s="5">
        <f t="shared" si="45"/>
        <v>1321.3120000000001</v>
      </c>
      <c r="R229" s="5">
        <f t="shared" si="45"/>
        <v>1321.3120000000001</v>
      </c>
      <c r="S229" s="5">
        <f t="shared" si="45"/>
        <v>2419.69</v>
      </c>
      <c r="T229" s="5">
        <f t="shared" si="45"/>
        <v>2419.69</v>
      </c>
      <c r="U229" s="5">
        <f t="shared" si="45"/>
        <v>2419.69</v>
      </c>
      <c r="V229" s="5">
        <f t="shared" si="45"/>
        <v>1207.1859999999999</v>
      </c>
      <c r="W229" s="5">
        <f t="shared" si="45"/>
        <v>1207.1859999999999</v>
      </c>
      <c r="X229" s="5">
        <f t="shared" si="45"/>
        <v>1207.1859999999999</v>
      </c>
      <c r="Y229" s="5">
        <f t="shared" si="45"/>
        <v>1823.9</v>
      </c>
      <c r="Z229" s="5">
        <f t="shared" si="45"/>
        <v>1823.9</v>
      </c>
      <c r="AA229" s="5">
        <f t="shared" si="45"/>
        <v>1823.9</v>
      </c>
      <c r="AB229" s="5">
        <f t="shared" si="45"/>
        <v>1823.9</v>
      </c>
      <c r="AC229" s="5">
        <f t="shared" si="45"/>
        <v>914.75600000000009</v>
      </c>
      <c r="AD229" s="5">
        <f t="shared" si="45"/>
        <v>914.75600000000009</v>
      </c>
      <c r="AE229" s="5">
        <f t="shared" si="45"/>
        <v>1614.624</v>
      </c>
      <c r="AF229" s="5">
        <f t="shared" si="45"/>
        <v>1614.624</v>
      </c>
      <c r="AG229" s="5">
        <f t="shared" si="45"/>
        <v>1614.624</v>
      </c>
      <c r="AH229" s="5">
        <f t="shared" si="45"/>
        <v>807.31200000000001</v>
      </c>
      <c r="AI229" s="5">
        <f t="shared" si="45"/>
        <v>807.31200000000001</v>
      </c>
      <c r="AJ229" s="5">
        <f t="shared" si="45"/>
        <v>2142.5879999999997</v>
      </c>
      <c r="AK229" s="5">
        <f t="shared" si="45"/>
        <v>2142.5879999999997</v>
      </c>
      <c r="AL229" s="5">
        <f t="shared" si="45"/>
        <v>2142.5879999999997</v>
      </c>
      <c r="AM229" s="5">
        <f t="shared" si="45"/>
        <v>2142.5879999999997</v>
      </c>
      <c r="AN229" s="5">
        <f t="shared" si="45"/>
        <v>2142.5879999999997</v>
      </c>
      <c r="AO229" s="5">
        <f t="shared" si="45"/>
        <v>2142.5879999999997</v>
      </c>
      <c r="AP229" s="5">
        <f t="shared" si="45"/>
        <v>1073.5119999999999</v>
      </c>
      <c r="AQ229" s="5">
        <f t="shared" si="45"/>
        <v>1073.5119999999999</v>
      </c>
      <c r="AR229" s="5">
        <f t="shared" si="45"/>
        <v>1073.5119999999999</v>
      </c>
      <c r="AS229" s="5">
        <f t="shared" si="45"/>
        <v>1073.5119999999999</v>
      </c>
      <c r="AT229" s="5">
        <f t="shared" si="45"/>
        <v>1073.5119999999999</v>
      </c>
      <c r="AU229" s="5">
        <f t="shared" si="45"/>
        <v>1073.5119999999999</v>
      </c>
      <c r="AV229" s="5">
        <f t="shared" si="45"/>
        <v>1496.6100000000001</v>
      </c>
      <c r="AW229" s="5">
        <f t="shared" si="45"/>
        <v>1496.6100000000001</v>
      </c>
      <c r="AX229" s="5">
        <f t="shared" si="45"/>
        <v>1496.6100000000001</v>
      </c>
      <c r="AY229" s="5">
        <f t="shared" si="45"/>
        <v>1496.6100000000001</v>
      </c>
      <c r="AZ229" s="5">
        <f t="shared" si="45"/>
        <v>1496.6100000000001</v>
      </c>
      <c r="BA229" s="5">
        <f t="shared" si="45"/>
        <v>1496.6100000000001</v>
      </c>
      <c r="BB229" s="5">
        <f t="shared" si="45"/>
        <v>746.13599999999997</v>
      </c>
      <c r="BC229" s="5">
        <f t="shared" si="45"/>
        <v>746.13599999999997</v>
      </c>
      <c r="BD229" s="5">
        <f t="shared" si="45"/>
        <v>746.13599999999997</v>
      </c>
      <c r="BE229" s="5">
        <f t="shared" si="45"/>
        <v>746.13599999999997</v>
      </c>
      <c r="BF229" s="5">
        <f t="shared" si="45"/>
        <v>746.13599999999997</v>
      </c>
      <c r="BG229" s="5">
        <f t="shared" si="45"/>
        <v>746.13599999999997</v>
      </c>
      <c r="BH229" s="5">
        <f t="shared" si="45"/>
        <v>1296.7240000000002</v>
      </c>
      <c r="BI229" s="5">
        <f t="shared" si="45"/>
        <v>1296.7240000000002</v>
      </c>
      <c r="BJ229" s="5">
        <f t="shared" si="45"/>
        <v>1296.7240000000002</v>
      </c>
      <c r="BK229" s="5">
        <f t="shared" si="45"/>
        <v>1296.7240000000002</v>
      </c>
      <c r="BL229" s="5">
        <f t="shared" si="45"/>
        <v>648.36200000000008</v>
      </c>
      <c r="BM229" s="5">
        <f t="shared" si="45"/>
        <v>648.36200000000008</v>
      </c>
      <c r="BN229" s="5">
        <f t="shared" si="45"/>
        <v>648.36200000000008</v>
      </c>
      <c r="BO229" s="5">
        <f t="shared" si="45"/>
        <v>648.36200000000008</v>
      </c>
    </row>
    <row r="230" spans="2:67" hidden="1">
      <c r="B230" s="101"/>
      <c r="C230" s="5" t="s">
        <v>130</v>
      </c>
      <c r="D230" s="9" t="s">
        <v>274</v>
      </c>
      <c r="E230" s="5">
        <f>E$174*E227</f>
        <v>41.76</v>
      </c>
      <c r="F230" s="5">
        <f t="shared" ref="F230:BO230" si="46">F$174*F227</f>
        <v>41.76</v>
      </c>
      <c r="G230" s="5">
        <f t="shared" si="46"/>
        <v>41.76</v>
      </c>
      <c r="H230" s="5">
        <f t="shared" si="46"/>
        <v>41.76</v>
      </c>
      <c r="I230" s="5">
        <f t="shared" si="46"/>
        <v>27.336000000000002</v>
      </c>
      <c r="J230" s="5">
        <f t="shared" si="46"/>
        <v>27.336000000000002</v>
      </c>
      <c r="K230" s="5">
        <f t="shared" si="46"/>
        <v>20.207999999999998</v>
      </c>
      <c r="L230" s="5">
        <f t="shared" si="46"/>
        <v>20.207999999999998</v>
      </c>
      <c r="M230" s="5">
        <f t="shared" si="46"/>
        <v>41.463000000000001</v>
      </c>
      <c r="N230" s="5">
        <f t="shared" si="46"/>
        <v>41.463000000000001</v>
      </c>
      <c r="O230" s="5">
        <f t="shared" si="46"/>
        <v>41.463000000000001</v>
      </c>
      <c r="P230" s="5">
        <f t="shared" si="46"/>
        <v>41.463000000000001</v>
      </c>
      <c r="Q230" s="5">
        <f t="shared" si="46"/>
        <v>5.3040000000000003</v>
      </c>
      <c r="R230" s="5">
        <f t="shared" si="46"/>
        <v>5.3040000000000003</v>
      </c>
      <c r="S230" s="5">
        <f t="shared" si="46"/>
        <v>39.059999999999995</v>
      </c>
      <c r="T230" s="5">
        <f t="shared" si="46"/>
        <v>39.059999999999995</v>
      </c>
      <c r="U230" s="5">
        <f t="shared" si="46"/>
        <v>39.059999999999995</v>
      </c>
      <c r="V230" s="5">
        <f t="shared" si="46"/>
        <v>5.8199999999999994</v>
      </c>
      <c r="W230" s="5">
        <f t="shared" si="46"/>
        <v>5.8199999999999994</v>
      </c>
      <c r="X230" s="5">
        <f t="shared" si="46"/>
        <v>5.8199999999999994</v>
      </c>
      <c r="Y230" s="5">
        <f t="shared" si="46"/>
        <v>33.671999999999997</v>
      </c>
      <c r="Z230" s="5">
        <f t="shared" si="46"/>
        <v>33.671999999999997</v>
      </c>
      <c r="AA230" s="5">
        <f t="shared" si="46"/>
        <v>33.671999999999997</v>
      </c>
      <c r="AB230" s="5">
        <f t="shared" si="46"/>
        <v>33.671999999999997</v>
      </c>
      <c r="AC230" s="5">
        <f t="shared" si="46"/>
        <v>5.2439999999999998</v>
      </c>
      <c r="AD230" s="5">
        <f t="shared" si="46"/>
        <v>5.2439999999999998</v>
      </c>
      <c r="AE230" s="5">
        <f t="shared" si="46"/>
        <v>33.900000000000006</v>
      </c>
      <c r="AF230" s="5">
        <f t="shared" si="46"/>
        <v>33.900000000000006</v>
      </c>
      <c r="AG230" s="5">
        <f t="shared" si="46"/>
        <v>33.900000000000006</v>
      </c>
      <c r="AH230" s="5">
        <f t="shared" si="46"/>
        <v>5.3249999999999993</v>
      </c>
      <c r="AI230" s="5">
        <f t="shared" si="46"/>
        <v>5.3249999999999993</v>
      </c>
      <c r="AJ230" s="5">
        <f t="shared" si="46"/>
        <v>24.782999999999998</v>
      </c>
      <c r="AK230" s="5">
        <f t="shared" si="46"/>
        <v>24.782999999999998</v>
      </c>
      <c r="AL230" s="5">
        <f t="shared" si="46"/>
        <v>24.782999999999998</v>
      </c>
      <c r="AM230" s="5">
        <f t="shared" si="46"/>
        <v>24.782999999999998</v>
      </c>
      <c r="AN230" s="5">
        <f t="shared" si="46"/>
        <v>24.782999999999998</v>
      </c>
      <c r="AO230" s="5">
        <f t="shared" si="46"/>
        <v>24.782999999999998</v>
      </c>
      <c r="AP230" s="5">
        <f t="shared" si="46"/>
        <v>3.7620000000000005</v>
      </c>
      <c r="AQ230" s="5">
        <f t="shared" si="46"/>
        <v>3.7620000000000005</v>
      </c>
      <c r="AR230" s="5">
        <f t="shared" si="46"/>
        <v>3.7620000000000005</v>
      </c>
      <c r="AS230" s="5">
        <f t="shared" si="46"/>
        <v>3.7620000000000005</v>
      </c>
      <c r="AT230" s="5">
        <f t="shared" si="46"/>
        <v>3.7620000000000005</v>
      </c>
      <c r="AU230" s="5">
        <f t="shared" si="46"/>
        <v>3.7620000000000005</v>
      </c>
      <c r="AV230" s="5">
        <f t="shared" si="46"/>
        <v>14.37</v>
      </c>
      <c r="AW230" s="5">
        <f t="shared" si="46"/>
        <v>14.37</v>
      </c>
      <c r="AX230" s="5">
        <f t="shared" si="46"/>
        <v>14.37</v>
      </c>
      <c r="AY230" s="5">
        <f t="shared" si="46"/>
        <v>14.37</v>
      </c>
      <c r="AZ230" s="5">
        <f t="shared" si="46"/>
        <v>14.37</v>
      </c>
      <c r="BA230" s="5">
        <f t="shared" si="46"/>
        <v>14.37</v>
      </c>
      <c r="BB230" s="5">
        <f t="shared" si="46"/>
        <v>2.4329999999999998</v>
      </c>
      <c r="BC230" s="5">
        <f t="shared" si="46"/>
        <v>2.4329999999999998</v>
      </c>
      <c r="BD230" s="5">
        <f t="shared" si="46"/>
        <v>2.4329999999999998</v>
      </c>
      <c r="BE230" s="5">
        <f t="shared" si="46"/>
        <v>2.4329999999999998</v>
      </c>
      <c r="BF230" s="5">
        <f t="shared" si="46"/>
        <v>2.4329999999999998</v>
      </c>
      <c r="BG230" s="5">
        <f t="shared" si="46"/>
        <v>2.4329999999999998</v>
      </c>
      <c r="BH230" s="5">
        <f t="shared" si="46"/>
        <v>14.76</v>
      </c>
      <c r="BI230" s="5">
        <f t="shared" si="46"/>
        <v>14.76</v>
      </c>
      <c r="BJ230" s="5">
        <f t="shared" si="46"/>
        <v>14.76</v>
      </c>
      <c r="BK230" s="5">
        <f t="shared" si="46"/>
        <v>14.76</v>
      </c>
      <c r="BL230" s="5">
        <f t="shared" si="46"/>
        <v>2.5127999999999999</v>
      </c>
      <c r="BM230" s="5">
        <f t="shared" si="46"/>
        <v>2.5127999999999999</v>
      </c>
      <c r="BN230" s="5">
        <f t="shared" si="46"/>
        <v>2.5127999999999999</v>
      </c>
      <c r="BO230" s="5">
        <f t="shared" si="46"/>
        <v>2.5127999999999999</v>
      </c>
    </row>
    <row r="231" spans="2:67" hidden="1">
      <c r="B231" s="101"/>
      <c r="C231" s="5" t="s">
        <v>132</v>
      </c>
      <c r="D231" s="9" t="s">
        <v>275</v>
      </c>
      <c r="E231" s="5">
        <f>E$175*E228</f>
        <v>1914</v>
      </c>
      <c r="F231" s="5">
        <f t="shared" ref="F231:BO231" si="47">F$175*F228</f>
        <v>1914</v>
      </c>
      <c r="G231" s="5">
        <f t="shared" si="47"/>
        <v>1914</v>
      </c>
      <c r="H231" s="5">
        <f t="shared" si="47"/>
        <v>1914</v>
      </c>
      <c r="I231" s="5">
        <f t="shared" si="47"/>
        <v>1252.9000000000001</v>
      </c>
      <c r="J231" s="5">
        <f t="shared" si="47"/>
        <v>1252.9000000000001</v>
      </c>
      <c r="K231" s="5">
        <f t="shared" si="47"/>
        <v>926.2</v>
      </c>
      <c r="L231" s="5">
        <f t="shared" si="47"/>
        <v>926.2</v>
      </c>
      <c r="M231" s="5">
        <f t="shared" si="47"/>
        <v>894.3</v>
      </c>
      <c r="N231" s="5">
        <f t="shared" si="47"/>
        <v>894.3</v>
      </c>
      <c r="O231" s="5">
        <f t="shared" si="47"/>
        <v>894.3</v>
      </c>
      <c r="P231" s="5">
        <f t="shared" si="47"/>
        <v>894.3</v>
      </c>
      <c r="Q231" s="5">
        <f t="shared" si="47"/>
        <v>114.4</v>
      </c>
      <c r="R231" s="5">
        <f t="shared" si="47"/>
        <v>114.4</v>
      </c>
      <c r="S231" s="5">
        <f t="shared" si="47"/>
        <v>716.09999999999991</v>
      </c>
      <c r="T231" s="5">
        <f t="shared" si="47"/>
        <v>716.09999999999991</v>
      </c>
      <c r="U231" s="5">
        <f t="shared" si="47"/>
        <v>716.09999999999991</v>
      </c>
      <c r="V231" s="5">
        <f t="shared" si="47"/>
        <v>106.69999999999999</v>
      </c>
      <c r="W231" s="5">
        <f t="shared" si="47"/>
        <v>106.69999999999999</v>
      </c>
      <c r="X231" s="5">
        <f t="shared" si="47"/>
        <v>106.69999999999999</v>
      </c>
      <c r="Y231" s="5">
        <f t="shared" si="47"/>
        <v>536.79999999999995</v>
      </c>
      <c r="Z231" s="5">
        <f t="shared" si="47"/>
        <v>536.79999999999995</v>
      </c>
      <c r="AA231" s="5">
        <f t="shared" si="47"/>
        <v>536.79999999999995</v>
      </c>
      <c r="AB231" s="5">
        <f t="shared" si="47"/>
        <v>536.79999999999995</v>
      </c>
      <c r="AC231" s="5">
        <f t="shared" si="47"/>
        <v>83.6</v>
      </c>
      <c r="AD231" s="5">
        <f t="shared" si="47"/>
        <v>83.6</v>
      </c>
      <c r="AE231" s="5">
        <f t="shared" si="47"/>
        <v>497.20000000000005</v>
      </c>
      <c r="AF231" s="5">
        <f t="shared" si="47"/>
        <v>497.20000000000005</v>
      </c>
      <c r="AG231" s="5">
        <f t="shared" si="47"/>
        <v>497.20000000000005</v>
      </c>
      <c r="AH231" s="5">
        <f t="shared" si="47"/>
        <v>78.099999999999994</v>
      </c>
      <c r="AI231" s="5">
        <f t="shared" si="47"/>
        <v>78.099999999999994</v>
      </c>
      <c r="AJ231" s="5">
        <f t="shared" si="47"/>
        <v>826.09999999999991</v>
      </c>
      <c r="AK231" s="5">
        <f t="shared" si="47"/>
        <v>826.09999999999991</v>
      </c>
      <c r="AL231" s="5">
        <f t="shared" si="47"/>
        <v>826.09999999999991</v>
      </c>
      <c r="AM231" s="5">
        <f t="shared" si="47"/>
        <v>826.09999999999991</v>
      </c>
      <c r="AN231" s="5">
        <f t="shared" si="47"/>
        <v>826.09999999999991</v>
      </c>
      <c r="AO231" s="5">
        <f t="shared" si="47"/>
        <v>826.09999999999991</v>
      </c>
      <c r="AP231" s="5">
        <f t="shared" si="47"/>
        <v>125.4</v>
      </c>
      <c r="AQ231" s="5">
        <f t="shared" si="47"/>
        <v>125.4</v>
      </c>
      <c r="AR231" s="5">
        <f t="shared" si="47"/>
        <v>125.4</v>
      </c>
      <c r="AS231" s="5">
        <f t="shared" si="47"/>
        <v>125.4</v>
      </c>
      <c r="AT231" s="5">
        <f t="shared" si="47"/>
        <v>125.4</v>
      </c>
      <c r="AU231" s="5">
        <f t="shared" si="47"/>
        <v>125.4</v>
      </c>
      <c r="AV231" s="5">
        <f t="shared" si="47"/>
        <v>526.9</v>
      </c>
      <c r="AW231" s="5">
        <f t="shared" si="47"/>
        <v>526.9</v>
      </c>
      <c r="AX231" s="5">
        <f t="shared" si="47"/>
        <v>526.9</v>
      </c>
      <c r="AY231" s="5">
        <f t="shared" si="47"/>
        <v>526.9</v>
      </c>
      <c r="AZ231" s="5">
        <f t="shared" si="47"/>
        <v>526.9</v>
      </c>
      <c r="BA231" s="5">
        <f t="shared" si="47"/>
        <v>526.9</v>
      </c>
      <c r="BB231" s="5">
        <f t="shared" si="47"/>
        <v>89.21</v>
      </c>
      <c r="BC231" s="5">
        <f t="shared" si="47"/>
        <v>89.21</v>
      </c>
      <c r="BD231" s="5">
        <f t="shared" si="47"/>
        <v>89.21</v>
      </c>
      <c r="BE231" s="5">
        <f t="shared" si="47"/>
        <v>89.21</v>
      </c>
      <c r="BF231" s="5">
        <f t="shared" si="47"/>
        <v>89.21</v>
      </c>
      <c r="BG231" s="5">
        <f t="shared" si="47"/>
        <v>89.21</v>
      </c>
      <c r="BH231" s="5">
        <f t="shared" si="47"/>
        <v>451</v>
      </c>
      <c r="BI231" s="5">
        <f t="shared" si="47"/>
        <v>451</v>
      </c>
      <c r="BJ231" s="5">
        <f t="shared" si="47"/>
        <v>451</v>
      </c>
      <c r="BK231" s="5">
        <f t="shared" si="47"/>
        <v>451</v>
      </c>
      <c r="BL231" s="5">
        <f t="shared" si="47"/>
        <v>76.78</v>
      </c>
      <c r="BM231" s="5">
        <f t="shared" si="47"/>
        <v>76.78</v>
      </c>
      <c r="BN231" s="5">
        <f t="shared" si="47"/>
        <v>76.78</v>
      </c>
      <c r="BO231" s="5">
        <f t="shared" si="47"/>
        <v>76.78</v>
      </c>
    </row>
    <row r="232" spans="2:67" hidden="1">
      <c r="B232" s="101"/>
      <c r="C232" s="5" t="s">
        <v>123</v>
      </c>
      <c r="D232" s="9" t="s">
        <v>277</v>
      </c>
      <c r="E232" s="5">
        <f t="shared" ref="E232:AJ232" si="48">IF(MAX(E224,E225,E229,E230,E231)=E224,1,0.5)</f>
        <v>0.5</v>
      </c>
      <c r="F232" s="5">
        <f t="shared" si="48"/>
        <v>0.5</v>
      </c>
      <c r="G232" s="5">
        <f t="shared" si="48"/>
        <v>0.5</v>
      </c>
      <c r="H232" s="5">
        <f t="shared" si="48"/>
        <v>0.5</v>
      </c>
      <c r="I232" s="5">
        <f t="shared" si="48"/>
        <v>0.5</v>
      </c>
      <c r="J232" s="5">
        <f t="shared" si="48"/>
        <v>0.5</v>
      </c>
      <c r="K232" s="5">
        <f t="shared" si="48"/>
        <v>0.5</v>
      </c>
      <c r="L232" s="5">
        <f t="shared" si="48"/>
        <v>0.5</v>
      </c>
      <c r="M232" s="5">
        <f t="shared" si="48"/>
        <v>0.5</v>
      </c>
      <c r="N232" s="5">
        <f t="shared" si="48"/>
        <v>0.5</v>
      </c>
      <c r="O232" s="5">
        <f t="shared" si="48"/>
        <v>0.5</v>
      </c>
      <c r="P232" s="5">
        <f t="shared" si="48"/>
        <v>0.5</v>
      </c>
      <c r="Q232" s="5">
        <f t="shared" si="48"/>
        <v>0.5</v>
      </c>
      <c r="R232" s="5">
        <f t="shared" si="48"/>
        <v>0.5</v>
      </c>
      <c r="S232" s="5">
        <f t="shared" si="48"/>
        <v>0.5</v>
      </c>
      <c r="T232" s="5">
        <f t="shared" si="48"/>
        <v>0.5</v>
      </c>
      <c r="U232" s="5">
        <f t="shared" si="48"/>
        <v>0.5</v>
      </c>
      <c r="V232" s="5">
        <f t="shared" si="48"/>
        <v>0.5</v>
      </c>
      <c r="W232" s="5">
        <f t="shared" si="48"/>
        <v>0.5</v>
      </c>
      <c r="X232" s="5">
        <f t="shared" si="48"/>
        <v>0.5</v>
      </c>
      <c r="Y232" s="5">
        <f t="shared" si="48"/>
        <v>0.5</v>
      </c>
      <c r="Z232" s="5">
        <f t="shared" si="48"/>
        <v>0.5</v>
      </c>
      <c r="AA232" s="5">
        <f t="shared" si="48"/>
        <v>0.5</v>
      </c>
      <c r="AB232" s="5">
        <f t="shared" si="48"/>
        <v>0.5</v>
      </c>
      <c r="AC232" s="5">
        <f t="shared" si="48"/>
        <v>0.5</v>
      </c>
      <c r="AD232" s="5">
        <f t="shared" si="48"/>
        <v>0.5</v>
      </c>
      <c r="AE232" s="5">
        <f t="shared" si="48"/>
        <v>0.5</v>
      </c>
      <c r="AF232" s="5">
        <f t="shared" si="48"/>
        <v>0.5</v>
      </c>
      <c r="AG232" s="5">
        <f t="shared" si="48"/>
        <v>0.5</v>
      </c>
      <c r="AH232" s="5">
        <f t="shared" si="48"/>
        <v>0.5</v>
      </c>
      <c r="AI232" s="5">
        <f t="shared" si="48"/>
        <v>0.5</v>
      </c>
      <c r="AJ232" s="5">
        <f t="shared" si="48"/>
        <v>0.5</v>
      </c>
      <c r="AK232" s="5">
        <f t="shared" ref="AK232:BO232" si="49">IF(MAX(AK224,AK225,AK229,AK230,AK231)=AK224,1,0.5)</f>
        <v>0.5</v>
      </c>
      <c r="AL232" s="5">
        <f t="shared" si="49"/>
        <v>0.5</v>
      </c>
      <c r="AM232" s="5">
        <f t="shared" si="49"/>
        <v>0.5</v>
      </c>
      <c r="AN232" s="5">
        <f t="shared" si="49"/>
        <v>0.5</v>
      </c>
      <c r="AO232" s="5">
        <f t="shared" si="49"/>
        <v>0.5</v>
      </c>
      <c r="AP232" s="5">
        <f t="shared" si="49"/>
        <v>0.5</v>
      </c>
      <c r="AQ232" s="5">
        <f t="shared" si="49"/>
        <v>0.5</v>
      </c>
      <c r="AR232" s="5">
        <f t="shared" si="49"/>
        <v>0.5</v>
      </c>
      <c r="AS232" s="5">
        <f t="shared" si="49"/>
        <v>0.5</v>
      </c>
      <c r="AT232" s="5">
        <f t="shared" si="49"/>
        <v>0.5</v>
      </c>
      <c r="AU232" s="5">
        <f t="shared" si="49"/>
        <v>0.5</v>
      </c>
      <c r="AV232" s="5">
        <f t="shared" si="49"/>
        <v>0.5</v>
      </c>
      <c r="AW232" s="5">
        <f t="shared" si="49"/>
        <v>0.5</v>
      </c>
      <c r="AX232" s="5">
        <f t="shared" si="49"/>
        <v>0.5</v>
      </c>
      <c r="AY232" s="5">
        <f t="shared" si="49"/>
        <v>0.5</v>
      </c>
      <c r="AZ232" s="5">
        <f t="shared" si="49"/>
        <v>0.5</v>
      </c>
      <c r="BA232" s="5">
        <f t="shared" si="49"/>
        <v>0.5</v>
      </c>
      <c r="BB232" s="5">
        <f t="shared" si="49"/>
        <v>0.5</v>
      </c>
      <c r="BC232" s="5">
        <f t="shared" si="49"/>
        <v>0.5</v>
      </c>
      <c r="BD232" s="5">
        <f t="shared" si="49"/>
        <v>0.5</v>
      </c>
      <c r="BE232" s="5">
        <f t="shared" si="49"/>
        <v>0.5</v>
      </c>
      <c r="BF232" s="5">
        <f t="shared" si="49"/>
        <v>0.5</v>
      </c>
      <c r="BG232" s="5">
        <f t="shared" si="49"/>
        <v>0.5</v>
      </c>
      <c r="BH232" s="5">
        <f t="shared" si="49"/>
        <v>0.5</v>
      </c>
      <c r="BI232" s="5">
        <f t="shared" si="49"/>
        <v>0.5</v>
      </c>
      <c r="BJ232" s="5">
        <f t="shared" si="49"/>
        <v>0.5</v>
      </c>
      <c r="BK232" s="5">
        <f t="shared" si="49"/>
        <v>0.5</v>
      </c>
      <c r="BL232" s="5">
        <f t="shared" si="49"/>
        <v>0.5</v>
      </c>
      <c r="BM232" s="5">
        <f t="shared" si="49"/>
        <v>0.5</v>
      </c>
      <c r="BN232" s="5">
        <f t="shared" si="49"/>
        <v>0.5</v>
      </c>
      <c r="BO232" s="5">
        <f t="shared" si="49"/>
        <v>0.5</v>
      </c>
    </row>
    <row r="233" spans="2:67" hidden="1">
      <c r="B233" s="101"/>
      <c r="C233" s="5" t="s">
        <v>124</v>
      </c>
      <c r="D233" s="9" t="s">
        <v>276</v>
      </c>
      <c r="E233" s="5">
        <f>IF(MAX(E224,E225,E229,E230,E231)=E225,1,0.5)</f>
        <v>0.5</v>
      </c>
      <c r="F233" s="5">
        <f t="shared" ref="F233:BO233" si="50">IF(MAX(F224,F225,F229,F230,F231)=F225,1,0.5)</f>
        <v>0.5</v>
      </c>
      <c r="G233" s="5">
        <f t="shared" si="50"/>
        <v>0.5</v>
      </c>
      <c r="H233" s="5">
        <f t="shared" si="50"/>
        <v>0.5</v>
      </c>
      <c r="I233" s="5">
        <f t="shared" si="50"/>
        <v>0.5</v>
      </c>
      <c r="J233" s="5">
        <f t="shared" si="50"/>
        <v>0.5</v>
      </c>
      <c r="K233" s="5">
        <f t="shared" si="50"/>
        <v>0.5</v>
      </c>
      <c r="L233" s="5">
        <f t="shared" si="50"/>
        <v>0.5</v>
      </c>
      <c r="M233" s="5">
        <f t="shared" si="50"/>
        <v>0.5</v>
      </c>
      <c r="N233" s="5">
        <f t="shared" si="50"/>
        <v>0.5</v>
      </c>
      <c r="O233" s="5">
        <f t="shared" si="50"/>
        <v>0.5</v>
      </c>
      <c r="P233" s="5">
        <f t="shared" si="50"/>
        <v>0.5</v>
      </c>
      <c r="Q233" s="5">
        <f t="shared" si="50"/>
        <v>0.5</v>
      </c>
      <c r="R233" s="5">
        <f t="shared" si="50"/>
        <v>0.5</v>
      </c>
      <c r="S233" s="5">
        <f t="shared" si="50"/>
        <v>0.5</v>
      </c>
      <c r="T233" s="5">
        <f t="shared" si="50"/>
        <v>0.5</v>
      </c>
      <c r="U233" s="5">
        <f t="shared" si="50"/>
        <v>0.5</v>
      </c>
      <c r="V233" s="5">
        <f t="shared" si="50"/>
        <v>0.5</v>
      </c>
      <c r="W233" s="5">
        <f t="shared" si="50"/>
        <v>0.5</v>
      </c>
      <c r="X233" s="5">
        <f t="shared" si="50"/>
        <v>0.5</v>
      </c>
      <c r="Y233" s="5">
        <f t="shared" si="50"/>
        <v>0.5</v>
      </c>
      <c r="Z233" s="5">
        <f t="shared" si="50"/>
        <v>0.5</v>
      </c>
      <c r="AA233" s="5">
        <f t="shared" si="50"/>
        <v>0.5</v>
      </c>
      <c r="AB233" s="5">
        <f t="shared" si="50"/>
        <v>0.5</v>
      </c>
      <c r="AC233" s="5">
        <f t="shared" si="50"/>
        <v>0.5</v>
      </c>
      <c r="AD233" s="5">
        <f t="shared" si="50"/>
        <v>0.5</v>
      </c>
      <c r="AE233" s="5">
        <f t="shared" si="50"/>
        <v>0.5</v>
      </c>
      <c r="AF233" s="5">
        <f t="shared" si="50"/>
        <v>0.5</v>
      </c>
      <c r="AG233" s="5">
        <f t="shared" si="50"/>
        <v>0.5</v>
      </c>
      <c r="AH233" s="5">
        <f t="shared" si="50"/>
        <v>0.5</v>
      </c>
      <c r="AI233" s="5">
        <f t="shared" si="50"/>
        <v>0.5</v>
      </c>
      <c r="AJ233" s="5">
        <f t="shared" si="50"/>
        <v>0.5</v>
      </c>
      <c r="AK233" s="5">
        <f t="shared" si="50"/>
        <v>0.5</v>
      </c>
      <c r="AL233" s="5">
        <f t="shared" si="50"/>
        <v>0.5</v>
      </c>
      <c r="AM233" s="5">
        <f t="shared" si="50"/>
        <v>0.5</v>
      </c>
      <c r="AN233" s="5">
        <f t="shared" si="50"/>
        <v>0.5</v>
      </c>
      <c r="AO233" s="5">
        <f t="shared" si="50"/>
        <v>0.5</v>
      </c>
      <c r="AP233" s="5">
        <f t="shared" si="50"/>
        <v>0.5</v>
      </c>
      <c r="AQ233" s="5">
        <f t="shared" si="50"/>
        <v>0.5</v>
      </c>
      <c r="AR233" s="5">
        <f t="shared" si="50"/>
        <v>0.5</v>
      </c>
      <c r="AS233" s="5">
        <f t="shared" si="50"/>
        <v>0.5</v>
      </c>
      <c r="AT233" s="5">
        <f t="shared" si="50"/>
        <v>0.5</v>
      </c>
      <c r="AU233" s="5">
        <f t="shared" si="50"/>
        <v>0.5</v>
      </c>
      <c r="AV233" s="5">
        <f t="shared" si="50"/>
        <v>0.5</v>
      </c>
      <c r="AW233" s="5">
        <f t="shared" si="50"/>
        <v>0.5</v>
      </c>
      <c r="AX233" s="5">
        <f t="shared" si="50"/>
        <v>0.5</v>
      </c>
      <c r="AY233" s="5">
        <f t="shared" si="50"/>
        <v>0.5</v>
      </c>
      <c r="AZ233" s="5">
        <f t="shared" si="50"/>
        <v>0.5</v>
      </c>
      <c r="BA233" s="5">
        <f t="shared" si="50"/>
        <v>0.5</v>
      </c>
      <c r="BB233" s="5">
        <f t="shared" si="50"/>
        <v>0.5</v>
      </c>
      <c r="BC233" s="5">
        <f t="shared" si="50"/>
        <v>0.5</v>
      </c>
      <c r="BD233" s="5">
        <f t="shared" si="50"/>
        <v>0.5</v>
      </c>
      <c r="BE233" s="5">
        <f t="shared" si="50"/>
        <v>0.5</v>
      </c>
      <c r="BF233" s="5">
        <f t="shared" si="50"/>
        <v>0.5</v>
      </c>
      <c r="BG233" s="5">
        <f t="shared" si="50"/>
        <v>0.5</v>
      </c>
      <c r="BH233" s="5">
        <f t="shared" si="50"/>
        <v>0.5</v>
      </c>
      <c r="BI233" s="5">
        <f t="shared" si="50"/>
        <v>0.5</v>
      </c>
      <c r="BJ233" s="5">
        <f t="shared" si="50"/>
        <v>0.5</v>
      </c>
      <c r="BK233" s="5">
        <f t="shared" si="50"/>
        <v>0.5</v>
      </c>
      <c r="BL233" s="5">
        <f t="shared" si="50"/>
        <v>0.5</v>
      </c>
      <c r="BM233" s="5">
        <f t="shared" si="50"/>
        <v>0.5</v>
      </c>
      <c r="BN233" s="5">
        <f t="shared" si="50"/>
        <v>0.5</v>
      </c>
      <c r="BO233" s="5">
        <f t="shared" si="50"/>
        <v>0.5</v>
      </c>
    </row>
    <row r="234" spans="2:67" hidden="1">
      <c r="B234" s="101"/>
      <c r="C234" s="5" t="s">
        <v>125</v>
      </c>
      <c r="D234" s="9" t="s">
        <v>278</v>
      </c>
      <c r="E234" s="5">
        <f>IF(MAX(E224,E225,E229,E230,E231)=E229,1,0.5)</f>
        <v>1</v>
      </c>
      <c r="F234" s="5">
        <f t="shared" ref="F234:BO234" si="51">IF(MAX(F224,F225,F229,F230,F231)=F229,1,0.5)</f>
        <v>1</v>
      </c>
      <c r="G234" s="5">
        <f t="shared" si="51"/>
        <v>1</v>
      </c>
      <c r="H234" s="5">
        <f t="shared" si="51"/>
        <v>1</v>
      </c>
      <c r="I234" s="5">
        <f t="shared" si="51"/>
        <v>1</v>
      </c>
      <c r="J234" s="5">
        <f t="shared" si="51"/>
        <v>1</v>
      </c>
      <c r="K234" s="5">
        <f t="shared" si="51"/>
        <v>1</v>
      </c>
      <c r="L234" s="5">
        <f t="shared" si="51"/>
        <v>1</v>
      </c>
      <c r="M234" s="5">
        <f t="shared" si="51"/>
        <v>1</v>
      </c>
      <c r="N234" s="5">
        <f t="shared" si="51"/>
        <v>1</v>
      </c>
      <c r="O234" s="5">
        <f t="shared" si="51"/>
        <v>1</v>
      </c>
      <c r="P234" s="5">
        <f t="shared" si="51"/>
        <v>1</v>
      </c>
      <c r="Q234" s="5">
        <f t="shared" si="51"/>
        <v>1</v>
      </c>
      <c r="R234" s="5">
        <f t="shared" si="51"/>
        <v>1</v>
      </c>
      <c r="S234" s="5">
        <f t="shared" si="51"/>
        <v>1</v>
      </c>
      <c r="T234" s="5">
        <f t="shared" si="51"/>
        <v>1</v>
      </c>
      <c r="U234" s="5">
        <f t="shared" si="51"/>
        <v>1</v>
      </c>
      <c r="V234" s="5">
        <f t="shared" si="51"/>
        <v>1</v>
      </c>
      <c r="W234" s="5">
        <f t="shared" si="51"/>
        <v>1</v>
      </c>
      <c r="X234" s="5">
        <f t="shared" si="51"/>
        <v>1</v>
      </c>
      <c r="Y234" s="5">
        <f t="shared" si="51"/>
        <v>1</v>
      </c>
      <c r="Z234" s="5">
        <f t="shared" si="51"/>
        <v>1</v>
      </c>
      <c r="AA234" s="5">
        <f t="shared" si="51"/>
        <v>1</v>
      </c>
      <c r="AB234" s="5">
        <f t="shared" si="51"/>
        <v>1</v>
      </c>
      <c r="AC234" s="5">
        <f t="shared" si="51"/>
        <v>1</v>
      </c>
      <c r="AD234" s="5">
        <f t="shared" si="51"/>
        <v>1</v>
      </c>
      <c r="AE234" s="5">
        <f t="shared" si="51"/>
        <v>1</v>
      </c>
      <c r="AF234" s="5">
        <f t="shared" si="51"/>
        <v>1</v>
      </c>
      <c r="AG234" s="5">
        <f t="shared" si="51"/>
        <v>1</v>
      </c>
      <c r="AH234" s="5">
        <f t="shared" si="51"/>
        <v>1</v>
      </c>
      <c r="AI234" s="5">
        <f t="shared" si="51"/>
        <v>1</v>
      </c>
      <c r="AJ234" s="5">
        <f t="shared" si="51"/>
        <v>1</v>
      </c>
      <c r="AK234" s="5">
        <f t="shared" si="51"/>
        <v>1</v>
      </c>
      <c r="AL234" s="5">
        <f t="shared" si="51"/>
        <v>1</v>
      </c>
      <c r="AM234" s="5">
        <f t="shared" si="51"/>
        <v>1</v>
      </c>
      <c r="AN234" s="5">
        <f t="shared" si="51"/>
        <v>1</v>
      </c>
      <c r="AO234" s="5">
        <f t="shared" si="51"/>
        <v>1</v>
      </c>
      <c r="AP234" s="5">
        <f t="shared" si="51"/>
        <v>1</v>
      </c>
      <c r="AQ234" s="5">
        <f t="shared" si="51"/>
        <v>1</v>
      </c>
      <c r="AR234" s="5">
        <f t="shared" si="51"/>
        <v>1</v>
      </c>
      <c r="AS234" s="5">
        <f t="shared" si="51"/>
        <v>1</v>
      </c>
      <c r="AT234" s="5">
        <f t="shared" si="51"/>
        <v>1</v>
      </c>
      <c r="AU234" s="5">
        <f t="shared" si="51"/>
        <v>1</v>
      </c>
      <c r="AV234" s="5">
        <f t="shared" si="51"/>
        <v>1</v>
      </c>
      <c r="AW234" s="5">
        <f t="shared" si="51"/>
        <v>1</v>
      </c>
      <c r="AX234" s="5">
        <f t="shared" si="51"/>
        <v>1</v>
      </c>
      <c r="AY234" s="5">
        <f t="shared" si="51"/>
        <v>1</v>
      </c>
      <c r="AZ234" s="5">
        <f t="shared" si="51"/>
        <v>1</v>
      </c>
      <c r="BA234" s="5">
        <f t="shared" si="51"/>
        <v>1</v>
      </c>
      <c r="BB234" s="5">
        <f t="shared" si="51"/>
        <v>1</v>
      </c>
      <c r="BC234" s="5">
        <f t="shared" si="51"/>
        <v>1</v>
      </c>
      <c r="BD234" s="5">
        <f t="shared" si="51"/>
        <v>1</v>
      </c>
      <c r="BE234" s="5">
        <f t="shared" si="51"/>
        <v>1</v>
      </c>
      <c r="BF234" s="5">
        <f t="shared" si="51"/>
        <v>1</v>
      </c>
      <c r="BG234" s="5">
        <f t="shared" si="51"/>
        <v>1</v>
      </c>
      <c r="BH234" s="5">
        <f t="shared" si="51"/>
        <v>1</v>
      </c>
      <c r="BI234" s="5">
        <f t="shared" si="51"/>
        <v>1</v>
      </c>
      <c r="BJ234" s="5">
        <f t="shared" si="51"/>
        <v>1</v>
      </c>
      <c r="BK234" s="5">
        <f t="shared" si="51"/>
        <v>1</v>
      </c>
      <c r="BL234" s="5">
        <f t="shared" si="51"/>
        <v>1</v>
      </c>
      <c r="BM234" s="5">
        <f t="shared" si="51"/>
        <v>1</v>
      </c>
      <c r="BN234" s="5">
        <f t="shared" si="51"/>
        <v>1</v>
      </c>
      <c r="BO234" s="5">
        <f t="shared" si="51"/>
        <v>1</v>
      </c>
    </row>
    <row r="235" spans="2:67" hidden="1">
      <c r="B235" s="101"/>
      <c r="C235" s="5" t="s">
        <v>126</v>
      </c>
      <c r="D235" s="9" t="s">
        <v>279</v>
      </c>
      <c r="E235" s="5">
        <f>IF(MAX(E224,E225,E229,E230,E231)=E230,1,0.5)</f>
        <v>0.5</v>
      </c>
      <c r="F235" s="5">
        <f t="shared" ref="F235:BO235" si="52">IF(MAX(F224,F225,F229,F230,F231)=F230,1,0.5)</f>
        <v>0.5</v>
      </c>
      <c r="G235" s="5">
        <f t="shared" si="52"/>
        <v>0.5</v>
      </c>
      <c r="H235" s="5">
        <f t="shared" si="52"/>
        <v>0.5</v>
      </c>
      <c r="I235" s="5">
        <f t="shared" si="52"/>
        <v>0.5</v>
      </c>
      <c r="J235" s="5">
        <f t="shared" si="52"/>
        <v>0.5</v>
      </c>
      <c r="K235" s="5">
        <f t="shared" si="52"/>
        <v>0.5</v>
      </c>
      <c r="L235" s="5">
        <f t="shared" si="52"/>
        <v>0.5</v>
      </c>
      <c r="M235" s="5">
        <f t="shared" si="52"/>
        <v>0.5</v>
      </c>
      <c r="N235" s="5">
        <f t="shared" si="52"/>
        <v>0.5</v>
      </c>
      <c r="O235" s="5">
        <f t="shared" si="52"/>
        <v>0.5</v>
      </c>
      <c r="P235" s="5">
        <f t="shared" si="52"/>
        <v>0.5</v>
      </c>
      <c r="Q235" s="5">
        <f t="shared" si="52"/>
        <v>0.5</v>
      </c>
      <c r="R235" s="5">
        <f t="shared" si="52"/>
        <v>0.5</v>
      </c>
      <c r="S235" s="5">
        <f t="shared" si="52"/>
        <v>0.5</v>
      </c>
      <c r="T235" s="5">
        <f t="shared" si="52"/>
        <v>0.5</v>
      </c>
      <c r="U235" s="5">
        <f t="shared" si="52"/>
        <v>0.5</v>
      </c>
      <c r="V235" s="5">
        <f t="shared" si="52"/>
        <v>0.5</v>
      </c>
      <c r="W235" s="5">
        <f t="shared" si="52"/>
        <v>0.5</v>
      </c>
      <c r="X235" s="5">
        <f t="shared" si="52"/>
        <v>0.5</v>
      </c>
      <c r="Y235" s="5">
        <f t="shared" si="52"/>
        <v>0.5</v>
      </c>
      <c r="Z235" s="5">
        <f t="shared" si="52"/>
        <v>0.5</v>
      </c>
      <c r="AA235" s="5">
        <f t="shared" si="52"/>
        <v>0.5</v>
      </c>
      <c r="AB235" s="5">
        <f t="shared" si="52"/>
        <v>0.5</v>
      </c>
      <c r="AC235" s="5">
        <f t="shared" si="52"/>
        <v>0.5</v>
      </c>
      <c r="AD235" s="5">
        <f t="shared" si="52"/>
        <v>0.5</v>
      </c>
      <c r="AE235" s="5">
        <f t="shared" si="52"/>
        <v>0.5</v>
      </c>
      <c r="AF235" s="5">
        <f t="shared" si="52"/>
        <v>0.5</v>
      </c>
      <c r="AG235" s="5">
        <f t="shared" si="52"/>
        <v>0.5</v>
      </c>
      <c r="AH235" s="5">
        <f t="shared" si="52"/>
        <v>0.5</v>
      </c>
      <c r="AI235" s="5">
        <f t="shared" si="52"/>
        <v>0.5</v>
      </c>
      <c r="AJ235" s="5">
        <f t="shared" si="52"/>
        <v>0.5</v>
      </c>
      <c r="AK235" s="5">
        <f t="shared" si="52"/>
        <v>0.5</v>
      </c>
      <c r="AL235" s="5">
        <f t="shared" si="52"/>
        <v>0.5</v>
      </c>
      <c r="AM235" s="5">
        <f t="shared" si="52"/>
        <v>0.5</v>
      </c>
      <c r="AN235" s="5">
        <f t="shared" si="52"/>
        <v>0.5</v>
      </c>
      <c r="AO235" s="5">
        <f t="shared" si="52"/>
        <v>0.5</v>
      </c>
      <c r="AP235" s="5">
        <f t="shared" si="52"/>
        <v>0.5</v>
      </c>
      <c r="AQ235" s="5">
        <f t="shared" si="52"/>
        <v>0.5</v>
      </c>
      <c r="AR235" s="5">
        <f t="shared" si="52"/>
        <v>0.5</v>
      </c>
      <c r="AS235" s="5">
        <f t="shared" si="52"/>
        <v>0.5</v>
      </c>
      <c r="AT235" s="5">
        <f t="shared" si="52"/>
        <v>0.5</v>
      </c>
      <c r="AU235" s="5">
        <f t="shared" si="52"/>
        <v>0.5</v>
      </c>
      <c r="AV235" s="5">
        <f t="shared" si="52"/>
        <v>0.5</v>
      </c>
      <c r="AW235" s="5">
        <f t="shared" si="52"/>
        <v>0.5</v>
      </c>
      <c r="AX235" s="5">
        <f t="shared" si="52"/>
        <v>0.5</v>
      </c>
      <c r="AY235" s="5">
        <f t="shared" si="52"/>
        <v>0.5</v>
      </c>
      <c r="AZ235" s="5">
        <f t="shared" si="52"/>
        <v>0.5</v>
      </c>
      <c r="BA235" s="5">
        <f t="shared" si="52"/>
        <v>0.5</v>
      </c>
      <c r="BB235" s="5">
        <f t="shared" si="52"/>
        <v>0.5</v>
      </c>
      <c r="BC235" s="5">
        <f t="shared" si="52"/>
        <v>0.5</v>
      </c>
      <c r="BD235" s="5">
        <f t="shared" si="52"/>
        <v>0.5</v>
      </c>
      <c r="BE235" s="5">
        <f t="shared" si="52"/>
        <v>0.5</v>
      </c>
      <c r="BF235" s="5">
        <f t="shared" si="52"/>
        <v>0.5</v>
      </c>
      <c r="BG235" s="5">
        <f t="shared" si="52"/>
        <v>0.5</v>
      </c>
      <c r="BH235" s="5">
        <f t="shared" si="52"/>
        <v>0.5</v>
      </c>
      <c r="BI235" s="5">
        <f t="shared" si="52"/>
        <v>0.5</v>
      </c>
      <c r="BJ235" s="5">
        <f t="shared" si="52"/>
        <v>0.5</v>
      </c>
      <c r="BK235" s="5">
        <f t="shared" si="52"/>
        <v>0.5</v>
      </c>
      <c r="BL235" s="5">
        <f t="shared" si="52"/>
        <v>0.5</v>
      </c>
      <c r="BM235" s="5">
        <f t="shared" si="52"/>
        <v>0.5</v>
      </c>
      <c r="BN235" s="5">
        <f t="shared" si="52"/>
        <v>0.5</v>
      </c>
      <c r="BO235" s="5">
        <f t="shared" si="52"/>
        <v>0.5</v>
      </c>
    </row>
    <row r="236" spans="2:67" hidden="1">
      <c r="B236" s="101"/>
      <c r="C236" s="5" t="s">
        <v>127</v>
      </c>
      <c r="D236" s="9" t="s">
        <v>280</v>
      </c>
      <c r="E236" s="5">
        <f>IF(MAX(E224,E225,E229,E230,E231)=E231,1,0.5)</f>
        <v>0.5</v>
      </c>
      <c r="F236" s="5">
        <f t="shared" ref="F236:BO236" si="53">IF(MAX(F224,F225,F229,F230,F231)=F231,1,0.5)</f>
        <v>0.5</v>
      </c>
      <c r="G236" s="5">
        <f t="shared" si="53"/>
        <v>0.5</v>
      </c>
      <c r="H236" s="5">
        <f t="shared" si="53"/>
        <v>0.5</v>
      </c>
      <c r="I236" s="5">
        <f t="shared" si="53"/>
        <v>0.5</v>
      </c>
      <c r="J236" s="5">
        <f t="shared" si="53"/>
        <v>0.5</v>
      </c>
      <c r="K236" s="5">
        <f t="shared" si="53"/>
        <v>0.5</v>
      </c>
      <c r="L236" s="5">
        <f t="shared" si="53"/>
        <v>0.5</v>
      </c>
      <c r="M236" s="5">
        <f t="shared" si="53"/>
        <v>0.5</v>
      </c>
      <c r="N236" s="5">
        <f t="shared" si="53"/>
        <v>0.5</v>
      </c>
      <c r="O236" s="5">
        <f t="shared" si="53"/>
        <v>0.5</v>
      </c>
      <c r="P236" s="5">
        <f t="shared" si="53"/>
        <v>0.5</v>
      </c>
      <c r="Q236" s="5">
        <f t="shared" si="53"/>
        <v>0.5</v>
      </c>
      <c r="R236" s="5">
        <f t="shared" si="53"/>
        <v>0.5</v>
      </c>
      <c r="S236" s="5">
        <f t="shared" si="53"/>
        <v>0.5</v>
      </c>
      <c r="T236" s="5">
        <f t="shared" si="53"/>
        <v>0.5</v>
      </c>
      <c r="U236" s="5">
        <f t="shared" si="53"/>
        <v>0.5</v>
      </c>
      <c r="V236" s="5">
        <f t="shared" si="53"/>
        <v>0.5</v>
      </c>
      <c r="W236" s="5">
        <f t="shared" si="53"/>
        <v>0.5</v>
      </c>
      <c r="X236" s="5">
        <f t="shared" si="53"/>
        <v>0.5</v>
      </c>
      <c r="Y236" s="5">
        <f t="shared" si="53"/>
        <v>0.5</v>
      </c>
      <c r="Z236" s="5">
        <f t="shared" si="53"/>
        <v>0.5</v>
      </c>
      <c r="AA236" s="5">
        <f t="shared" si="53"/>
        <v>0.5</v>
      </c>
      <c r="AB236" s="5">
        <f t="shared" si="53"/>
        <v>0.5</v>
      </c>
      <c r="AC236" s="5">
        <f t="shared" si="53"/>
        <v>0.5</v>
      </c>
      <c r="AD236" s="5">
        <f t="shared" si="53"/>
        <v>0.5</v>
      </c>
      <c r="AE236" s="5">
        <f t="shared" si="53"/>
        <v>0.5</v>
      </c>
      <c r="AF236" s="5">
        <f t="shared" si="53"/>
        <v>0.5</v>
      </c>
      <c r="AG236" s="5">
        <f t="shared" si="53"/>
        <v>0.5</v>
      </c>
      <c r="AH236" s="5">
        <f t="shared" si="53"/>
        <v>0.5</v>
      </c>
      <c r="AI236" s="5">
        <f t="shared" si="53"/>
        <v>0.5</v>
      </c>
      <c r="AJ236" s="5">
        <f t="shared" si="53"/>
        <v>0.5</v>
      </c>
      <c r="AK236" s="5">
        <f t="shared" si="53"/>
        <v>0.5</v>
      </c>
      <c r="AL236" s="5">
        <f t="shared" si="53"/>
        <v>0.5</v>
      </c>
      <c r="AM236" s="5">
        <f t="shared" si="53"/>
        <v>0.5</v>
      </c>
      <c r="AN236" s="5">
        <f t="shared" si="53"/>
        <v>0.5</v>
      </c>
      <c r="AO236" s="5">
        <f t="shared" si="53"/>
        <v>0.5</v>
      </c>
      <c r="AP236" s="5">
        <f t="shared" si="53"/>
        <v>0.5</v>
      </c>
      <c r="AQ236" s="5">
        <f t="shared" si="53"/>
        <v>0.5</v>
      </c>
      <c r="AR236" s="5">
        <f t="shared" si="53"/>
        <v>0.5</v>
      </c>
      <c r="AS236" s="5">
        <f t="shared" si="53"/>
        <v>0.5</v>
      </c>
      <c r="AT236" s="5">
        <f t="shared" si="53"/>
        <v>0.5</v>
      </c>
      <c r="AU236" s="5">
        <f t="shared" si="53"/>
        <v>0.5</v>
      </c>
      <c r="AV236" s="5">
        <f t="shared" si="53"/>
        <v>0.5</v>
      </c>
      <c r="AW236" s="5">
        <f t="shared" si="53"/>
        <v>0.5</v>
      </c>
      <c r="AX236" s="5">
        <f t="shared" si="53"/>
        <v>0.5</v>
      </c>
      <c r="AY236" s="5">
        <f t="shared" si="53"/>
        <v>0.5</v>
      </c>
      <c r="AZ236" s="5">
        <f t="shared" si="53"/>
        <v>0.5</v>
      </c>
      <c r="BA236" s="5">
        <f t="shared" si="53"/>
        <v>0.5</v>
      </c>
      <c r="BB236" s="5">
        <f t="shared" si="53"/>
        <v>0.5</v>
      </c>
      <c r="BC236" s="5">
        <f t="shared" si="53"/>
        <v>0.5</v>
      </c>
      <c r="BD236" s="5">
        <f t="shared" si="53"/>
        <v>0.5</v>
      </c>
      <c r="BE236" s="5">
        <f t="shared" si="53"/>
        <v>0.5</v>
      </c>
      <c r="BF236" s="5">
        <f t="shared" si="53"/>
        <v>0.5</v>
      </c>
      <c r="BG236" s="5">
        <f t="shared" si="53"/>
        <v>0.5</v>
      </c>
      <c r="BH236" s="5">
        <f t="shared" si="53"/>
        <v>0.5</v>
      </c>
      <c r="BI236" s="5">
        <f t="shared" si="53"/>
        <v>0.5</v>
      </c>
      <c r="BJ236" s="5">
        <f t="shared" si="53"/>
        <v>0.5</v>
      </c>
      <c r="BK236" s="5">
        <f t="shared" si="53"/>
        <v>0.5</v>
      </c>
      <c r="BL236" s="5">
        <f t="shared" si="53"/>
        <v>0.5</v>
      </c>
      <c r="BM236" s="5">
        <f t="shared" si="53"/>
        <v>0.5</v>
      </c>
      <c r="BN236" s="5">
        <f t="shared" si="53"/>
        <v>0.5</v>
      </c>
      <c r="BO236" s="5">
        <f t="shared" si="53"/>
        <v>0.5</v>
      </c>
    </row>
    <row r="237" spans="2:67" hidden="1">
      <c r="B237" s="101"/>
      <c r="C237" s="5" t="s">
        <v>128</v>
      </c>
      <c r="D237" s="9" t="s">
        <v>281</v>
      </c>
      <c r="E237" s="5">
        <f t="shared" ref="E237:AJ237" si="54">(E232*E224/E$184)+(E233*E225/E$184)+(E234*E229)+(E235*E230)+(E236*E231)</f>
        <v>5166.0640000000003</v>
      </c>
      <c r="F237" s="5">
        <f t="shared" si="54"/>
        <v>5166.0640000000003</v>
      </c>
      <c r="G237" s="5">
        <f t="shared" si="54"/>
        <v>5166.0640000000003</v>
      </c>
      <c r="H237" s="5">
        <f t="shared" si="54"/>
        <v>5166.0640000000003</v>
      </c>
      <c r="I237" s="5">
        <f t="shared" si="54"/>
        <v>4173.8660000000009</v>
      </c>
      <c r="J237" s="5">
        <f t="shared" si="54"/>
        <v>4173.8660000000009</v>
      </c>
      <c r="K237" s="5">
        <f t="shared" si="54"/>
        <v>4006.9520000000002</v>
      </c>
      <c r="L237" s="5">
        <f t="shared" si="54"/>
        <v>4006.9520000000002</v>
      </c>
      <c r="M237" s="5">
        <f t="shared" si="54"/>
        <v>3355.5055000000002</v>
      </c>
      <c r="N237" s="5">
        <f t="shared" si="54"/>
        <v>3355.5055000000002</v>
      </c>
      <c r="O237" s="5">
        <f t="shared" si="54"/>
        <v>3355.5055000000002</v>
      </c>
      <c r="P237" s="5">
        <f t="shared" si="54"/>
        <v>3355.5055000000002</v>
      </c>
      <c r="Q237" s="5">
        <f t="shared" si="54"/>
        <v>1503.6640000000002</v>
      </c>
      <c r="R237" s="5">
        <f t="shared" si="54"/>
        <v>1503.6640000000002</v>
      </c>
      <c r="S237" s="5">
        <f t="shared" si="54"/>
        <v>3042.2700000000004</v>
      </c>
      <c r="T237" s="5">
        <f t="shared" si="54"/>
        <v>3042.2700000000004</v>
      </c>
      <c r="U237" s="5">
        <f t="shared" si="54"/>
        <v>3042.2700000000004</v>
      </c>
      <c r="V237" s="5">
        <f t="shared" si="54"/>
        <v>1385.9459999999999</v>
      </c>
      <c r="W237" s="5">
        <f t="shared" si="54"/>
        <v>1385.9459999999999</v>
      </c>
      <c r="X237" s="5">
        <f t="shared" si="54"/>
        <v>1385.9459999999999</v>
      </c>
      <c r="Y237" s="5">
        <f t="shared" si="54"/>
        <v>2354.136</v>
      </c>
      <c r="Z237" s="5">
        <f t="shared" si="54"/>
        <v>2354.136</v>
      </c>
      <c r="AA237" s="5">
        <f t="shared" si="54"/>
        <v>2354.136</v>
      </c>
      <c r="AB237" s="5">
        <f t="shared" si="54"/>
        <v>2354.136</v>
      </c>
      <c r="AC237" s="5">
        <f t="shared" si="54"/>
        <v>1081.6780000000001</v>
      </c>
      <c r="AD237" s="5">
        <f t="shared" si="54"/>
        <v>1081.6780000000001</v>
      </c>
      <c r="AE237" s="5">
        <f t="shared" si="54"/>
        <v>2125.174</v>
      </c>
      <c r="AF237" s="5">
        <f t="shared" si="54"/>
        <v>2125.174</v>
      </c>
      <c r="AG237" s="5">
        <f t="shared" si="54"/>
        <v>2125.174</v>
      </c>
      <c r="AH237" s="5">
        <f t="shared" si="54"/>
        <v>971.52449999999999</v>
      </c>
      <c r="AI237" s="5">
        <f t="shared" si="54"/>
        <v>971.52449999999999</v>
      </c>
      <c r="AJ237" s="5">
        <f t="shared" si="54"/>
        <v>2813.0294999999996</v>
      </c>
      <c r="AK237" s="5">
        <f t="shared" ref="AK237:BO237" si="55">(AK232*AK224/AK$184)+(AK233*AK225/AK$184)+(AK234*AK229)+(AK235*AK230)+(AK236*AK231)</f>
        <v>2813.0294999999996</v>
      </c>
      <c r="AL237" s="5">
        <f t="shared" si="55"/>
        <v>2813.0294999999996</v>
      </c>
      <c r="AM237" s="5">
        <f t="shared" si="55"/>
        <v>2813.0294999999996</v>
      </c>
      <c r="AN237" s="5">
        <f t="shared" si="55"/>
        <v>2813.0294999999996</v>
      </c>
      <c r="AO237" s="5">
        <f t="shared" si="55"/>
        <v>2813.0294999999996</v>
      </c>
      <c r="AP237" s="5">
        <f t="shared" si="55"/>
        <v>1260.5930000000001</v>
      </c>
      <c r="AQ237" s="5">
        <f t="shared" si="55"/>
        <v>1260.5930000000001</v>
      </c>
      <c r="AR237" s="5">
        <f t="shared" si="55"/>
        <v>1260.5930000000001</v>
      </c>
      <c r="AS237" s="5">
        <f t="shared" si="55"/>
        <v>1260.5930000000001</v>
      </c>
      <c r="AT237" s="5">
        <f t="shared" si="55"/>
        <v>1260.5930000000001</v>
      </c>
      <c r="AU237" s="5">
        <f t="shared" si="55"/>
        <v>1260.5930000000001</v>
      </c>
      <c r="AV237" s="5">
        <f t="shared" si="55"/>
        <v>2012.2450000000001</v>
      </c>
      <c r="AW237" s="5">
        <f t="shared" si="55"/>
        <v>2012.2450000000001</v>
      </c>
      <c r="AX237" s="5">
        <f t="shared" si="55"/>
        <v>2012.2450000000001</v>
      </c>
      <c r="AY237" s="5">
        <f t="shared" si="55"/>
        <v>2012.2450000000001</v>
      </c>
      <c r="AZ237" s="5">
        <f t="shared" si="55"/>
        <v>2012.2450000000001</v>
      </c>
      <c r="BA237" s="5">
        <f t="shared" si="55"/>
        <v>2012.2450000000001</v>
      </c>
      <c r="BB237" s="5">
        <f t="shared" si="55"/>
        <v>914.45749999999998</v>
      </c>
      <c r="BC237" s="5">
        <f t="shared" si="55"/>
        <v>914.45749999999998</v>
      </c>
      <c r="BD237" s="5">
        <f t="shared" si="55"/>
        <v>914.45749999999998</v>
      </c>
      <c r="BE237" s="5">
        <f t="shared" si="55"/>
        <v>914.45749999999998</v>
      </c>
      <c r="BF237" s="5">
        <f t="shared" si="55"/>
        <v>914.45749999999998</v>
      </c>
      <c r="BG237" s="5">
        <f t="shared" si="55"/>
        <v>914.45749999999998</v>
      </c>
      <c r="BH237" s="5">
        <f t="shared" si="55"/>
        <v>1774.6040000000003</v>
      </c>
      <c r="BI237" s="5">
        <f t="shared" si="55"/>
        <v>1774.6040000000003</v>
      </c>
      <c r="BJ237" s="5">
        <f t="shared" si="55"/>
        <v>1774.6040000000003</v>
      </c>
      <c r="BK237" s="5">
        <f t="shared" si="55"/>
        <v>1774.6040000000003</v>
      </c>
      <c r="BL237" s="5">
        <f t="shared" si="55"/>
        <v>810.50840000000005</v>
      </c>
      <c r="BM237" s="5">
        <f t="shared" si="55"/>
        <v>810.50840000000005</v>
      </c>
      <c r="BN237" s="5">
        <f t="shared" si="55"/>
        <v>810.50840000000005</v>
      </c>
      <c r="BO237" s="5">
        <f t="shared" si="55"/>
        <v>810.50840000000005</v>
      </c>
    </row>
    <row r="238" spans="2:67" hidden="1">
      <c r="B238" s="101"/>
      <c r="C238" s="5" t="s">
        <v>129</v>
      </c>
      <c r="D238" s="9" t="s">
        <v>282</v>
      </c>
      <c r="E238" s="5">
        <f>ABS(('Edit Conditions'!$C$10*(9.8*'Life Calculation'!E$187))+'Edit Conditions'!$C$13)</f>
        <v>15</v>
      </c>
      <c r="F238" s="5">
        <f>ABS(('Edit Conditions'!$C$10*(9.8*'Life Calculation'!F$187))+'Edit Conditions'!$C$13)</f>
        <v>15</v>
      </c>
      <c r="G238" s="5">
        <f>ABS(('Edit Conditions'!$C$10*(9.8*'Life Calculation'!G$187))+'Edit Conditions'!$C$13)</f>
        <v>15</v>
      </c>
      <c r="H238" s="5">
        <f>ABS(('Edit Conditions'!$C$10*(9.8*'Life Calculation'!H$187))+'Edit Conditions'!$C$13)</f>
        <v>15</v>
      </c>
      <c r="I238" s="5">
        <f>ABS(('Edit Conditions'!$C$10*(9.8*'Life Calculation'!I$187))+'Edit Conditions'!$C$13)</f>
        <v>15</v>
      </c>
      <c r="J238" s="5">
        <f>ABS(('Edit Conditions'!$C$10*(9.8*'Life Calculation'!J$187))+'Edit Conditions'!$C$13)</f>
        <v>15</v>
      </c>
      <c r="K238" s="5">
        <f>ABS(('Edit Conditions'!$C$10*(9.8*'Life Calculation'!K$187))+'Edit Conditions'!$C$13)</f>
        <v>15</v>
      </c>
      <c r="L238" s="5">
        <f>ABS(('Edit Conditions'!$C$10*(9.8*'Life Calculation'!L$187))+'Edit Conditions'!$C$13)</f>
        <v>15</v>
      </c>
      <c r="M238" s="5">
        <f>ABS(('Edit Conditions'!$C$10*(9.8*'Life Calculation'!M$187))+'Edit Conditions'!$C$13)</f>
        <v>15</v>
      </c>
      <c r="N238" s="5">
        <f>ABS(('Edit Conditions'!$C$10*(9.8*'Life Calculation'!N$187))+'Edit Conditions'!$C$13)</f>
        <v>15</v>
      </c>
      <c r="O238" s="5">
        <f>ABS(('Edit Conditions'!$C$10*(9.8*'Life Calculation'!O$187))+'Edit Conditions'!$C$13)</f>
        <v>15</v>
      </c>
      <c r="P238" s="5">
        <f>ABS(('Edit Conditions'!$C$10*(9.8*'Life Calculation'!P$187))+'Edit Conditions'!$C$13)</f>
        <v>15</v>
      </c>
      <c r="Q238" s="5">
        <f>ABS(('Edit Conditions'!$C$10*(9.8*'Life Calculation'!Q$187))+'Edit Conditions'!$C$13)</f>
        <v>15</v>
      </c>
      <c r="R238" s="5">
        <f>ABS(('Edit Conditions'!$C$10*(9.8*'Life Calculation'!R$187))+'Edit Conditions'!$C$13)</f>
        <v>15</v>
      </c>
      <c r="S238" s="5">
        <f>ABS(('Edit Conditions'!$C$10*(9.8*'Life Calculation'!S$187))+'Edit Conditions'!$C$13)</f>
        <v>15</v>
      </c>
      <c r="T238" s="5">
        <f>ABS(('Edit Conditions'!$C$10*(9.8*'Life Calculation'!T$187))+'Edit Conditions'!$C$13)</f>
        <v>15</v>
      </c>
      <c r="U238" s="5">
        <f>ABS(('Edit Conditions'!$C$10*(9.8*'Life Calculation'!U$187))+'Edit Conditions'!$C$13)</f>
        <v>15</v>
      </c>
      <c r="V238" s="5">
        <f>ABS(('Edit Conditions'!$C$10*(9.8*'Life Calculation'!V$187))+'Edit Conditions'!$C$13)</f>
        <v>15</v>
      </c>
      <c r="W238" s="5">
        <f>ABS(('Edit Conditions'!$C$10*(9.8*'Life Calculation'!W$187))+'Edit Conditions'!$C$13)</f>
        <v>15</v>
      </c>
      <c r="X238" s="5">
        <f>ABS(('Edit Conditions'!$C$10*(9.8*'Life Calculation'!X$187))+'Edit Conditions'!$C$13)</f>
        <v>15</v>
      </c>
      <c r="Y238" s="5">
        <f>ABS(('Edit Conditions'!$C$10*(9.8*'Life Calculation'!Y$187))+'Edit Conditions'!$C$13)</f>
        <v>15</v>
      </c>
      <c r="Z238" s="5">
        <f>ABS(('Edit Conditions'!$C$10*(9.8*'Life Calculation'!Z$187))+'Edit Conditions'!$C$13)</f>
        <v>15</v>
      </c>
      <c r="AA238" s="5">
        <f>ABS(('Edit Conditions'!$C$10*(9.8*'Life Calculation'!AA$187))+'Edit Conditions'!$C$13)</f>
        <v>15</v>
      </c>
      <c r="AB238" s="5">
        <f>ABS(('Edit Conditions'!$C$10*(9.8*'Life Calculation'!AB$187))+'Edit Conditions'!$C$13)</f>
        <v>15</v>
      </c>
      <c r="AC238" s="5">
        <f>ABS(('Edit Conditions'!$C$10*(9.8*'Life Calculation'!AC$187))+'Edit Conditions'!$C$13)</f>
        <v>15</v>
      </c>
      <c r="AD238" s="5">
        <f>ABS(('Edit Conditions'!$C$10*(9.8*'Life Calculation'!AD$187))+'Edit Conditions'!$C$13)</f>
        <v>15</v>
      </c>
      <c r="AE238" s="5">
        <f>ABS(('Edit Conditions'!$C$10*(9.8*'Life Calculation'!AE$187))+'Edit Conditions'!$C$13)</f>
        <v>15</v>
      </c>
      <c r="AF238" s="5">
        <f>ABS(('Edit Conditions'!$C$10*(9.8*'Life Calculation'!AF$187))+'Edit Conditions'!$C$13)</f>
        <v>15</v>
      </c>
      <c r="AG238" s="5">
        <f>ABS(('Edit Conditions'!$C$10*(9.8*'Life Calculation'!AG$187))+'Edit Conditions'!$C$13)</f>
        <v>15</v>
      </c>
      <c r="AH238" s="5">
        <f>ABS(('Edit Conditions'!$C$10*(9.8*'Life Calculation'!AH$187))+'Edit Conditions'!$C$13)</f>
        <v>15</v>
      </c>
      <c r="AI238" s="5">
        <f>ABS(('Edit Conditions'!$C$10*(9.8*'Life Calculation'!AI$187))+'Edit Conditions'!$C$13)</f>
        <v>15</v>
      </c>
      <c r="AJ238" s="5">
        <f>ABS(('Edit Conditions'!$C$10*(9.8*'Life Calculation'!AJ$187))+'Edit Conditions'!$C$13)</f>
        <v>15</v>
      </c>
      <c r="AK238" s="5">
        <f>ABS(('Edit Conditions'!$C$10*(9.8*'Life Calculation'!AK$187))+'Edit Conditions'!$C$13)</f>
        <v>15</v>
      </c>
      <c r="AL238" s="5">
        <f>ABS(('Edit Conditions'!$C$10*(9.8*'Life Calculation'!AL$187))+'Edit Conditions'!$C$13)</f>
        <v>15</v>
      </c>
      <c r="AM238" s="5">
        <f>ABS(('Edit Conditions'!$C$10*(9.8*'Life Calculation'!AM$187))+'Edit Conditions'!$C$13)</f>
        <v>15</v>
      </c>
      <c r="AN238" s="5">
        <f>ABS(('Edit Conditions'!$C$10*(9.8*'Life Calculation'!AN$187))+'Edit Conditions'!$C$13)</f>
        <v>15</v>
      </c>
      <c r="AO238" s="5">
        <f>ABS(('Edit Conditions'!$C$10*(9.8*'Life Calculation'!AO$187))+'Edit Conditions'!$C$13)</f>
        <v>15</v>
      </c>
      <c r="AP238" s="5">
        <f>ABS(('Edit Conditions'!$C$10*(9.8*'Life Calculation'!AP$187))+'Edit Conditions'!$C$13)</f>
        <v>15</v>
      </c>
      <c r="AQ238" s="5">
        <f>ABS(('Edit Conditions'!$C$10*(9.8*'Life Calculation'!AQ$187))+'Edit Conditions'!$C$13)</f>
        <v>15</v>
      </c>
      <c r="AR238" s="5">
        <f>ABS(('Edit Conditions'!$C$10*(9.8*'Life Calculation'!AR$187))+'Edit Conditions'!$C$13)</f>
        <v>15</v>
      </c>
      <c r="AS238" s="5">
        <f>ABS(('Edit Conditions'!$C$10*(9.8*'Life Calculation'!AS$187))+'Edit Conditions'!$C$13)</f>
        <v>15</v>
      </c>
      <c r="AT238" s="5">
        <f>ABS(('Edit Conditions'!$C$10*(9.8*'Life Calculation'!AT$187))+'Edit Conditions'!$C$13)</f>
        <v>15</v>
      </c>
      <c r="AU238" s="5">
        <f>ABS(('Edit Conditions'!$C$10*(9.8*'Life Calculation'!AU$187))+'Edit Conditions'!$C$13)</f>
        <v>15</v>
      </c>
      <c r="AV238" s="5">
        <f>ABS(('Edit Conditions'!$C$10*(9.8*'Life Calculation'!AV$187))+'Edit Conditions'!$C$13)</f>
        <v>15</v>
      </c>
      <c r="AW238" s="5">
        <f>ABS(('Edit Conditions'!$C$10*(9.8*'Life Calculation'!AW$187))+'Edit Conditions'!$C$13)</f>
        <v>15</v>
      </c>
      <c r="AX238" s="5">
        <f>ABS(('Edit Conditions'!$C$10*(9.8*'Life Calculation'!AX$187))+'Edit Conditions'!$C$13)</f>
        <v>15</v>
      </c>
      <c r="AY238" s="5">
        <f>ABS(('Edit Conditions'!$C$10*(9.8*'Life Calculation'!AY$187))+'Edit Conditions'!$C$13)</f>
        <v>15</v>
      </c>
      <c r="AZ238" s="5">
        <f>ABS(('Edit Conditions'!$C$10*(9.8*'Life Calculation'!AZ$187))+'Edit Conditions'!$C$13)</f>
        <v>15</v>
      </c>
      <c r="BA238" s="5">
        <f>ABS(('Edit Conditions'!$C$10*(9.8*'Life Calculation'!BA$187))+'Edit Conditions'!$C$13)</f>
        <v>15</v>
      </c>
      <c r="BB238" s="5">
        <f>ABS(('Edit Conditions'!$C$10*(9.8*'Life Calculation'!BB$187))+'Edit Conditions'!$C$13)</f>
        <v>15</v>
      </c>
      <c r="BC238" s="5">
        <f>ABS(('Edit Conditions'!$C$10*(9.8*'Life Calculation'!BC$187))+'Edit Conditions'!$C$13)</f>
        <v>15</v>
      </c>
      <c r="BD238" s="5">
        <f>ABS(('Edit Conditions'!$C$10*(9.8*'Life Calculation'!BD$187))+'Edit Conditions'!$C$13)</f>
        <v>15</v>
      </c>
      <c r="BE238" s="5">
        <f>ABS(('Edit Conditions'!$C$10*(9.8*'Life Calculation'!BE$187))+'Edit Conditions'!$C$13)</f>
        <v>15</v>
      </c>
      <c r="BF238" s="5">
        <f>ABS(('Edit Conditions'!$C$10*(9.8*'Life Calculation'!BF$187))+'Edit Conditions'!$C$13)</f>
        <v>15</v>
      </c>
      <c r="BG238" s="5">
        <f>ABS(('Edit Conditions'!$C$10*(9.8*'Life Calculation'!BG$187))+'Edit Conditions'!$C$13)</f>
        <v>15</v>
      </c>
      <c r="BH238" s="5">
        <f>ABS(('Edit Conditions'!$C$10*(9.8*'Life Calculation'!BH$187))+'Edit Conditions'!$C$13)</f>
        <v>15</v>
      </c>
      <c r="BI238" s="5">
        <f>ABS(('Edit Conditions'!$C$10*(9.8*'Life Calculation'!BI$187))+'Edit Conditions'!$C$13)</f>
        <v>15</v>
      </c>
      <c r="BJ238" s="5">
        <f>ABS(('Edit Conditions'!$C$10*(9.8*'Life Calculation'!BJ$187))+'Edit Conditions'!$C$13)</f>
        <v>15</v>
      </c>
      <c r="BK238" s="5">
        <f>ABS(('Edit Conditions'!$C$10*(9.8*'Life Calculation'!BK$187))+'Edit Conditions'!$C$13)</f>
        <v>15</v>
      </c>
      <c r="BL238" s="5">
        <f>ABS(('Edit Conditions'!$C$10*(9.8*'Life Calculation'!BL$187))+'Edit Conditions'!$C$13)</f>
        <v>15</v>
      </c>
      <c r="BM238" s="5">
        <f>ABS(('Edit Conditions'!$C$10*(9.8*'Life Calculation'!BM$187))+'Edit Conditions'!$C$13)</f>
        <v>15</v>
      </c>
      <c r="BN238" s="5">
        <f>ABS(('Edit Conditions'!$C$10*(9.8*'Life Calculation'!BN$187))+'Edit Conditions'!$C$13)</f>
        <v>15</v>
      </c>
      <c r="BO238" s="5">
        <f>ABS(('Edit Conditions'!$C$10*(9.8*'Life Calculation'!BO$187))+'Edit Conditions'!$C$13)</f>
        <v>15</v>
      </c>
    </row>
    <row r="239" spans="2:67" hidden="1"/>
    <row r="240" spans="2:67" hidden="1">
      <c r="B240" s="101" t="s">
        <v>143</v>
      </c>
      <c r="C240" s="5" t="s">
        <v>118</v>
      </c>
      <c r="D240" s="9" t="s">
        <v>288</v>
      </c>
      <c r="E240" s="5">
        <f>E$188*'Edit Conditions'!$C$10*9.8</f>
        <v>490.00000000000006</v>
      </c>
      <c r="F240" s="5">
        <f>F$188*'Edit Conditions'!$C$10*9.8</f>
        <v>490.00000000000006</v>
      </c>
      <c r="G240" s="5">
        <f>G$188*'Edit Conditions'!$C$10*9.8</f>
        <v>490.00000000000006</v>
      </c>
      <c r="H240" s="5">
        <f>H$188*'Edit Conditions'!$C$10*9.8</f>
        <v>490.00000000000006</v>
      </c>
      <c r="I240" s="5">
        <f>I$188*'Edit Conditions'!$C$10*9.8</f>
        <v>490.00000000000006</v>
      </c>
      <c r="J240" s="5">
        <f>J$188*'Edit Conditions'!$C$10*9.8</f>
        <v>490.00000000000006</v>
      </c>
      <c r="K240" s="5">
        <f>K$188*'Edit Conditions'!$C$10*9.8</f>
        <v>490.00000000000006</v>
      </c>
      <c r="L240" s="5">
        <f>L$188*'Edit Conditions'!$C$10*9.8</f>
        <v>490.00000000000006</v>
      </c>
      <c r="M240" s="5">
        <f>M$188*'Edit Conditions'!$C$10*9.8</f>
        <v>490.00000000000006</v>
      </c>
      <c r="N240" s="5">
        <f>N$188*'Edit Conditions'!$C$10*9.8</f>
        <v>490.00000000000006</v>
      </c>
      <c r="O240" s="5">
        <f>O$188*'Edit Conditions'!$C$10*9.8</f>
        <v>490.00000000000006</v>
      </c>
      <c r="P240" s="5">
        <f>P$188*'Edit Conditions'!$C$10*9.8</f>
        <v>490.00000000000006</v>
      </c>
      <c r="Q240" s="5">
        <f>Q$188*'Edit Conditions'!$C$10*9.8</f>
        <v>490.00000000000006</v>
      </c>
      <c r="R240" s="5">
        <f>R$188*'Edit Conditions'!$C$10*9.8</f>
        <v>490.00000000000006</v>
      </c>
      <c r="S240" s="5">
        <f>S$188*'Edit Conditions'!$C$10*9.8</f>
        <v>490.00000000000006</v>
      </c>
      <c r="T240" s="5">
        <f>T$188*'Edit Conditions'!$C$10*9.8</f>
        <v>490.00000000000006</v>
      </c>
      <c r="U240" s="5">
        <f>U$188*'Edit Conditions'!$C$10*9.8</f>
        <v>490.00000000000006</v>
      </c>
      <c r="V240" s="5">
        <f>V$188*'Edit Conditions'!$C$10*9.8</f>
        <v>490.00000000000006</v>
      </c>
      <c r="W240" s="5">
        <f>W$188*'Edit Conditions'!$C$10*9.8</f>
        <v>490.00000000000006</v>
      </c>
      <c r="X240" s="5">
        <f>X$188*'Edit Conditions'!$C$10*9.8</f>
        <v>490.00000000000006</v>
      </c>
      <c r="Y240" s="5">
        <f>Y$188*'Edit Conditions'!$C$10*9.8</f>
        <v>490.00000000000006</v>
      </c>
      <c r="Z240" s="5">
        <f>Z$188*'Edit Conditions'!$C$10*9.8</f>
        <v>490.00000000000006</v>
      </c>
      <c r="AA240" s="5">
        <f>AA$188*'Edit Conditions'!$C$10*9.8</f>
        <v>490.00000000000006</v>
      </c>
      <c r="AB240" s="5">
        <f>AB$188*'Edit Conditions'!$C$10*9.8</f>
        <v>490.00000000000006</v>
      </c>
      <c r="AC240" s="5">
        <f>AC$188*'Edit Conditions'!$C$10*9.8</f>
        <v>490.00000000000006</v>
      </c>
      <c r="AD240" s="5">
        <f>AD$188*'Edit Conditions'!$C$10*9.8</f>
        <v>490.00000000000006</v>
      </c>
      <c r="AE240" s="5">
        <f>AE$188*'Edit Conditions'!$C$10*9.8</f>
        <v>490.00000000000006</v>
      </c>
      <c r="AF240" s="5">
        <f>AF$188*'Edit Conditions'!$C$10*9.8</f>
        <v>490.00000000000006</v>
      </c>
      <c r="AG240" s="5">
        <f>AG$188*'Edit Conditions'!$C$10*9.8</f>
        <v>490.00000000000006</v>
      </c>
      <c r="AH240" s="5">
        <f>AH$188*'Edit Conditions'!$C$10*9.8</f>
        <v>490.00000000000006</v>
      </c>
      <c r="AI240" s="5">
        <f>AI$188*'Edit Conditions'!$C$10*9.8</f>
        <v>490.00000000000006</v>
      </c>
      <c r="AJ240" s="5">
        <f>AJ$188*'Edit Conditions'!$C$10*9.8</f>
        <v>490.00000000000006</v>
      </c>
      <c r="AK240" s="5">
        <f>AK$188*'Edit Conditions'!$C$10*9.8</f>
        <v>490.00000000000006</v>
      </c>
      <c r="AL240" s="5">
        <f>AL$188*'Edit Conditions'!$C$10*9.8</f>
        <v>490.00000000000006</v>
      </c>
      <c r="AM240" s="5">
        <f>AM$188*'Edit Conditions'!$C$10*9.8</f>
        <v>490.00000000000006</v>
      </c>
      <c r="AN240" s="5">
        <f>AN$188*'Edit Conditions'!$C$10*9.8</f>
        <v>490.00000000000006</v>
      </c>
      <c r="AO240" s="5">
        <f>AO$188*'Edit Conditions'!$C$10*9.8</f>
        <v>490.00000000000006</v>
      </c>
      <c r="AP240" s="5">
        <f>AP$188*'Edit Conditions'!$C$10*9.8</f>
        <v>490.00000000000006</v>
      </c>
      <c r="AQ240" s="5">
        <f>AQ$188*'Edit Conditions'!$C$10*9.8</f>
        <v>490.00000000000006</v>
      </c>
      <c r="AR240" s="5">
        <f>AR$188*'Edit Conditions'!$C$10*9.8</f>
        <v>490.00000000000006</v>
      </c>
      <c r="AS240" s="5">
        <f>AS$188*'Edit Conditions'!$C$10*9.8</f>
        <v>490.00000000000006</v>
      </c>
      <c r="AT240" s="5">
        <f>AT$188*'Edit Conditions'!$C$10*9.8</f>
        <v>490.00000000000006</v>
      </c>
      <c r="AU240" s="5">
        <f>AU$188*'Edit Conditions'!$C$10*9.8</f>
        <v>490.00000000000006</v>
      </c>
      <c r="AV240" s="5">
        <f>AV$188*'Edit Conditions'!$C$10*9.8</f>
        <v>490.00000000000006</v>
      </c>
      <c r="AW240" s="5">
        <f>AW$188*'Edit Conditions'!$C$10*9.8</f>
        <v>490.00000000000006</v>
      </c>
      <c r="AX240" s="5">
        <f>AX$188*'Edit Conditions'!$C$10*9.8</f>
        <v>490.00000000000006</v>
      </c>
      <c r="AY240" s="5">
        <f>AY$188*'Edit Conditions'!$C$10*9.8</f>
        <v>490.00000000000006</v>
      </c>
      <c r="AZ240" s="5">
        <f>AZ$188*'Edit Conditions'!$C$10*9.8</f>
        <v>490.00000000000006</v>
      </c>
      <c r="BA240" s="5">
        <f>BA$188*'Edit Conditions'!$C$10*9.8</f>
        <v>490.00000000000006</v>
      </c>
      <c r="BB240" s="5">
        <f>BB$188*'Edit Conditions'!$C$10*9.8</f>
        <v>490.00000000000006</v>
      </c>
      <c r="BC240" s="5">
        <f>BC$188*'Edit Conditions'!$C$10*9.8</f>
        <v>490.00000000000006</v>
      </c>
      <c r="BD240" s="5">
        <f>BD$188*'Edit Conditions'!$C$10*9.8</f>
        <v>490.00000000000006</v>
      </c>
      <c r="BE240" s="5">
        <f>BE$188*'Edit Conditions'!$C$10*9.8</f>
        <v>490.00000000000006</v>
      </c>
      <c r="BF240" s="5">
        <f>BF$188*'Edit Conditions'!$C$10*9.8</f>
        <v>490.00000000000006</v>
      </c>
      <c r="BG240" s="5">
        <f>BG$188*'Edit Conditions'!$C$10*9.8</f>
        <v>490.00000000000006</v>
      </c>
      <c r="BH240" s="5">
        <f>BH$188*'Edit Conditions'!$C$10*9.8</f>
        <v>490.00000000000006</v>
      </c>
      <c r="BI240" s="5">
        <f>BI$188*'Edit Conditions'!$C$10*9.8</f>
        <v>490.00000000000006</v>
      </c>
      <c r="BJ240" s="5">
        <f>BJ$188*'Edit Conditions'!$C$10*9.8</f>
        <v>490.00000000000006</v>
      </c>
      <c r="BK240" s="5">
        <f>BK$188*'Edit Conditions'!$C$10*9.8</f>
        <v>490.00000000000006</v>
      </c>
      <c r="BL240" s="5">
        <f>BL$188*'Edit Conditions'!$C$10*9.8</f>
        <v>490.00000000000006</v>
      </c>
      <c r="BM240" s="5">
        <f>BM$188*'Edit Conditions'!$C$10*9.8</f>
        <v>490.00000000000006</v>
      </c>
      <c r="BN240" s="5">
        <f>BN$188*'Edit Conditions'!$C$10*9.8</f>
        <v>490.00000000000006</v>
      </c>
      <c r="BO240" s="5">
        <f>BO$188*'Edit Conditions'!$C$10*9.8</f>
        <v>490.00000000000006</v>
      </c>
    </row>
    <row r="241" spans="2:67" hidden="1">
      <c r="B241" s="101"/>
      <c r="C241" s="5" t="s">
        <v>119</v>
      </c>
      <c r="D241" s="9" t="s">
        <v>283</v>
      </c>
      <c r="E241" s="5">
        <f>'Edit Conditions'!$C$10*'Life Calculation'!$E$186*9.8</f>
        <v>0</v>
      </c>
      <c r="F241" s="5">
        <f>'Edit Conditions'!$C$10*'Life Calculation'!$E$186*9.8</f>
        <v>0</v>
      </c>
      <c r="G241" s="5">
        <f>'Edit Conditions'!$C$10*'Life Calculation'!$E$186*9.8</f>
        <v>0</v>
      </c>
      <c r="H241" s="5">
        <f>'Edit Conditions'!$C$10*'Life Calculation'!$E$186*9.8</f>
        <v>0</v>
      </c>
      <c r="I241" s="5">
        <f>'Edit Conditions'!$C$10*'Life Calculation'!$E$186*9.8</f>
        <v>0</v>
      </c>
      <c r="J241" s="5">
        <f>'Edit Conditions'!$C$10*'Life Calculation'!$E$186*9.8</f>
        <v>0</v>
      </c>
      <c r="K241" s="5">
        <f>'Edit Conditions'!$C$10*'Life Calculation'!$E$186*9.8</f>
        <v>0</v>
      </c>
      <c r="L241" s="5">
        <f>'Edit Conditions'!$C$10*'Life Calculation'!$E$186*9.8</f>
        <v>0</v>
      </c>
      <c r="M241" s="5">
        <f>'Edit Conditions'!$C$10*'Life Calculation'!$E$186*9.8</f>
        <v>0</v>
      </c>
      <c r="N241" s="5">
        <f>'Edit Conditions'!$C$10*'Life Calculation'!$E$186*9.8</f>
        <v>0</v>
      </c>
      <c r="O241" s="5">
        <f>'Edit Conditions'!$C$10*'Life Calculation'!$E$186*9.8</f>
        <v>0</v>
      </c>
      <c r="P241" s="5">
        <f>'Edit Conditions'!$C$10*'Life Calculation'!$E$186*9.8</f>
        <v>0</v>
      </c>
      <c r="Q241" s="5">
        <f>'Edit Conditions'!$C$10*'Life Calculation'!$E$186*9.8</f>
        <v>0</v>
      </c>
      <c r="R241" s="5">
        <f>'Edit Conditions'!$C$10*'Life Calculation'!$E$186*9.8</f>
        <v>0</v>
      </c>
      <c r="S241" s="5">
        <f>'Edit Conditions'!$C$10*'Life Calculation'!$E$186*9.8</f>
        <v>0</v>
      </c>
      <c r="T241" s="5">
        <f>'Edit Conditions'!$C$10*'Life Calculation'!$E$186*9.8</f>
        <v>0</v>
      </c>
      <c r="U241" s="5">
        <f>'Edit Conditions'!$C$10*'Life Calculation'!$E$186*9.8</f>
        <v>0</v>
      </c>
      <c r="V241" s="5">
        <f>'Edit Conditions'!$C$10*'Life Calculation'!$E$186*9.8</f>
        <v>0</v>
      </c>
      <c r="W241" s="5">
        <f>'Edit Conditions'!$C$10*'Life Calculation'!$E$186*9.8</f>
        <v>0</v>
      </c>
      <c r="X241" s="5">
        <f>'Edit Conditions'!$C$10*'Life Calculation'!$E$186*9.8</f>
        <v>0</v>
      </c>
      <c r="Y241" s="5">
        <f>'Edit Conditions'!$C$10*'Life Calculation'!$E$186*9.8</f>
        <v>0</v>
      </c>
      <c r="Z241" s="5">
        <f>'Edit Conditions'!$C$10*'Life Calculation'!$E$186*9.8</f>
        <v>0</v>
      </c>
      <c r="AA241" s="5">
        <f>'Edit Conditions'!$C$10*'Life Calculation'!$E$186*9.8</f>
        <v>0</v>
      </c>
      <c r="AB241" s="5">
        <f>'Edit Conditions'!$C$10*'Life Calculation'!$E$186*9.8</f>
        <v>0</v>
      </c>
      <c r="AC241" s="5">
        <f>'Edit Conditions'!$C$10*'Life Calculation'!$E$186*9.8</f>
        <v>0</v>
      </c>
      <c r="AD241" s="5">
        <f>'Edit Conditions'!$C$10*'Life Calculation'!$E$186*9.8</f>
        <v>0</v>
      </c>
      <c r="AE241" s="5">
        <f>'Edit Conditions'!$C$10*'Life Calculation'!$E$186*9.8</f>
        <v>0</v>
      </c>
      <c r="AF241" s="5">
        <f>'Edit Conditions'!$C$10*'Life Calculation'!$E$186*9.8</f>
        <v>0</v>
      </c>
      <c r="AG241" s="5">
        <f>'Edit Conditions'!$C$10*'Life Calculation'!$E$186*9.8</f>
        <v>0</v>
      </c>
      <c r="AH241" s="5">
        <f>'Edit Conditions'!$C$10*'Life Calculation'!$E$186*9.8</f>
        <v>0</v>
      </c>
      <c r="AI241" s="5">
        <f>'Edit Conditions'!$C$10*'Life Calculation'!$E$186*9.8</f>
        <v>0</v>
      </c>
      <c r="AJ241" s="5">
        <f>'Edit Conditions'!$C$10*'Life Calculation'!$E$186*9.8</f>
        <v>0</v>
      </c>
      <c r="AK241" s="5">
        <f>'Edit Conditions'!$C$10*'Life Calculation'!$E$186*9.8</f>
        <v>0</v>
      </c>
      <c r="AL241" s="5">
        <f>'Edit Conditions'!$C$10*'Life Calculation'!$E$186*9.8</f>
        <v>0</v>
      </c>
      <c r="AM241" s="5">
        <f>'Edit Conditions'!$C$10*'Life Calculation'!$E$186*9.8</f>
        <v>0</v>
      </c>
      <c r="AN241" s="5">
        <f>'Edit Conditions'!$C$10*'Life Calculation'!$E$186*9.8</f>
        <v>0</v>
      </c>
      <c r="AO241" s="5">
        <f>'Edit Conditions'!$C$10*'Life Calculation'!$E$186*9.8</f>
        <v>0</v>
      </c>
      <c r="AP241" s="5">
        <f>'Edit Conditions'!$C$10*'Life Calculation'!$E$186*9.8</f>
        <v>0</v>
      </c>
      <c r="AQ241" s="5">
        <f>'Edit Conditions'!$C$10*'Life Calculation'!$E$186*9.8</f>
        <v>0</v>
      </c>
      <c r="AR241" s="5">
        <f>'Edit Conditions'!$C$10*'Life Calculation'!$E$186*9.8</f>
        <v>0</v>
      </c>
      <c r="AS241" s="5">
        <f>'Edit Conditions'!$C$10*'Life Calculation'!$E$186*9.8</f>
        <v>0</v>
      </c>
      <c r="AT241" s="5">
        <f>'Edit Conditions'!$C$10*'Life Calculation'!$E$186*9.8</f>
        <v>0</v>
      </c>
      <c r="AU241" s="5">
        <f>'Edit Conditions'!$C$10*'Life Calculation'!$E$186*9.8</f>
        <v>0</v>
      </c>
      <c r="AV241" s="5">
        <f>'Edit Conditions'!$C$10*'Life Calculation'!$E$186*9.8</f>
        <v>0</v>
      </c>
      <c r="AW241" s="5">
        <f>'Edit Conditions'!$C$10*'Life Calculation'!$E$186*9.8</f>
        <v>0</v>
      </c>
      <c r="AX241" s="5">
        <f>'Edit Conditions'!$C$10*'Life Calculation'!$E$186*9.8</f>
        <v>0</v>
      </c>
      <c r="AY241" s="5">
        <f>'Edit Conditions'!$C$10*'Life Calculation'!$E$186*9.8</f>
        <v>0</v>
      </c>
      <c r="AZ241" s="5">
        <f>'Edit Conditions'!$C$10*'Life Calculation'!$E$186*9.8</f>
        <v>0</v>
      </c>
      <c r="BA241" s="5">
        <f>'Edit Conditions'!$C$10*'Life Calculation'!$E$186*9.8</f>
        <v>0</v>
      </c>
      <c r="BB241" s="5">
        <f>'Edit Conditions'!$C$10*'Life Calculation'!$E$186*9.8</f>
        <v>0</v>
      </c>
      <c r="BC241" s="5">
        <f>'Edit Conditions'!$C$10*'Life Calculation'!$E$186*9.8</f>
        <v>0</v>
      </c>
      <c r="BD241" s="5">
        <f>'Edit Conditions'!$C$10*'Life Calculation'!$E$186*9.8</f>
        <v>0</v>
      </c>
      <c r="BE241" s="5">
        <f>'Edit Conditions'!$C$10*'Life Calculation'!$E$186*9.8</f>
        <v>0</v>
      </c>
      <c r="BF241" s="5">
        <f>'Edit Conditions'!$C$10*'Life Calculation'!$E$186*9.8</f>
        <v>0</v>
      </c>
      <c r="BG241" s="5">
        <f>'Edit Conditions'!$C$10*'Life Calculation'!$E$186*9.8</f>
        <v>0</v>
      </c>
      <c r="BH241" s="5">
        <f>'Edit Conditions'!$C$10*'Life Calculation'!$E$186*9.8</f>
        <v>0</v>
      </c>
      <c r="BI241" s="5">
        <f>'Edit Conditions'!$C$10*'Life Calculation'!$E$186*9.8</f>
        <v>0</v>
      </c>
      <c r="BJ241" s="5">
        <f>'Edit Conditions'!$C$10*'Life Calculation'!$E$186*9.8</f>
        <v>0</v>
      </c>
      <c r="BK241" s="5">
        <f>'Edit Conditions'!$C$10*'Life Calculation'!$E$186*9.8</f>
        <v>0</v>
      </c>
      <c r="BL241" s="5">
        <f>'Edit Conditions'!$C$10*'Life Calculation'!$E$186*9.8</f>
        <v>0</v>
      </c>
      <c r="BM241" s="5">
        <f>'Edit Conditions'!$C$10*'Life Calculation'!$E$186*9.8</f>
        <v>0</v>
      </c>
      <c r="BN241" s="5">
        <f>'Edit Conditions'!$C$10*'Life Calculation'!$E$186*9.8</f>
        <v>0</v>
      </c>
      <c r="BO241" s="5">
        <f>'Edit Conditions'!$C$10*'Life Calculation'!$E$186*9.8</f>
        <v>0</v>
      </c>
    </row>
    <row r="242" spans="2:67" hidden="1">
      <c r="B242" s="101"/>
      <c r="C242" s="5" t="s">
        <v>120</v>
      </c>
      <c r="D242" s="9" t="s">
        <v>289</v>
      </c>
      <c r="E242" s="5">
        <f>'Edit Conditions'!$C$15+('Life Calculation'!E$186*'Edit Conditions'!$C$10*'Edit Conditions'!$C$12/1000*9.8)+(E$188*'Edit Conditions'!$C$10*('Edit Conditions'!$C$11+'Life Calculation'!E$183)/1000*9.8)</f>
        <v>41.42</v>
      </c>
      <c r="F242" s="5">
        <f>'Edit Conditions'!$C$15+('Life Calculation'!F$186*'Edit Conditions'!$C$10*'Edit Conditions'!$C$12/1000*9.8)+(F$188*'Edit Conditions'!$C$10*('Edit Conditions'!$C$11+'Life Calculation'!F$183)/1000*9.8)</f>
        <v>41.42</v>
      </c>
      <c r="G242" s="5">
        <f>'Edit Conditions'!$C$15+('Life Calculation'!G$186*'Edit Conditions'!$C$10*'Edit Conditions'!$C$12/1000*9.8)+(G$188*'Edit Conditions'!$C$10*('Edit Conditions'!$C$11+'Life Calculation'!G$183)/1000*9.8)</f>
        <v>41.42</v>
      </c>
      <c r="H242" s="5">
        <f>'Edit Conditions'!$C$15+('Life Calculation'!H$186*'Edit Conditions'!$C$10*'Edit Conditions'!$C$12/1000*9.8)+(H$188*'Edit Conditions'!$C$10*('Edit Conditions'!$C$11+'Life Calculation'!H$183)/1000*9.8)</f>
        <v>41.42</v>
      </c>
      <c r="I242" s="5">
        <f>'Edit Conditions'!$C$15+('Life Calculation'!I$186*'Edit Conditions'!$C$10*'Edit Conditions'!$C$12/1000*9.8)+(I$188*'Edit Conditions'!$C$10*('Edit Conditions'!$C$11+'Life Calculation'!I$183)/1000*9.8)</f>
        <v>41.42</v>
      </c>
      <c r="J242" s="5">
        <f>'Edit Conditions'!$C$15+('Life Calculation'!J$186*'Edit Conditions'!$C$10*'Edit Conditions'!$C$12/1000*9.8)+(J$188*'Edit Conditions'!$C$10*('Edit Conditions'!$C$11+'Life Calculation'!J$183)/1000*9.8)</f>
        <v>41.42</v>
      </c>
      <c r="K242" s="5">
        <f>'Edit Conditions'!$C$15+('Life Calculation'!K$186*'Edit Conditions'!$C$10*'Edit Conditions'!$C$12/1000*9.8)+(K$188*'Edit Conditions'!$C$10*('Edit Conditions'!$C$11+'Life Calculation'!K$183)/1000*9.8)</f>
        <v>41.42</v>
      </c>
      <c r="L242" s="5">
        <f>'Edit Conditions'!$C$15+('Life Calculation'!L$186*'Edit Conditions'!$C$10*'Edit Conditions'!$C$12/1000*9.8)+(L$188*'Edit Conditions'!$C$10*('Edit Conditions'!$C$11+'Life Calculation'!L$183)/1000*9.8)</f>
        <v>41.42</v>
      </c>
      <c r="M242" s="5">
        <f>'Edit Conditions'!$C$15+('Life Calculation'!M$186*'Edit Conditions'!$C$10*'Edit Conditions'!$C$12/1000*9.8)+(M$188*'Edit Conditions'!$C$10*('Edit Conditions'!$C$11+'Life Calculation'!M$183)/1000*9.8)</f>
        <v>50.24</v>
      </c>
      <c r="N242" s="5">
        <f>'Edit Conditions'!$C$15+('Life Calculation'!N$186*'Edit Conditions'!$C$10*'Edit Conditions'!$C$12/1000*9.8)+(N$188*'Edit Conditions'!$C$10*('Edit Conditions'!$C$11+'Life Calculation'!N$183)/1000*9.8)</f>
        <v>50.24</v>
      </c>
      <c r="O242" s="5">
        <f>'Edit Conditions'!$C$15+('Life Calculation'!O$186*'Edit Conditions'!$C$10*'Edit Conditions'!$C$12/1000*9.8)+(O$188*'Edit Conditions'!$C$10*('Edit Conditions'!$C$11+'Life Calculation'!O$183)/1000*9.8)</f>
        <v>50.24</v>
      </c>
      <c r="P242" s="5">
        <f>'Edit Conditions'!$C$15+('Life Calculation'!P$186*'Edit Conditions'!$C$10*'Edit Conditions'!$C$12/1000*9.8)+(P$188*'Edit Conditions'!$C$10*('Edit Conditions'!$C$11+'Life Calculation'!P$183)/1000*9.8)</f>
        <v>50.24</v>
      </c>
      <c r="Q242" s="5">
        <f>'Edit Conditions'!$C$15+('Life Calculation'!Q$186*'Edit Conditions'!$C$10*'Edit Conditions'!$C$12/1000*9.8)+(Q$188*'Edit Conditions'!$C$10*('Edit Conditions'!$C$11+'Life Calculation'!Q$183)/1000*9.8)</f>
        <v>50.24</v>
      </c>
      <c r="R242" s="5">
        <f>'Edit Conditions'!$C$15+('Life Calculation'!R$186*'Edit Conditions'!$C$10*'Edit Conditions'!$C$12/1000*9.8)+(R$188*'Edit Conditions'!$C$10*('Edit Conditions'!$C$11+'Life Calculation'!R$183)/1000*9.8)</f>
        <v>50.24</v>
      </c>
      <c r="S242" s="5">
        <f>'Edit Conditions'!$C$15+('Life Calculation'!S$186*'Edit Conditions'!$C$10*'Edit Conditions'!$C$12/1000*9.8)+(S$188*'Edit Conditions'!$C$10*('Edit Conditions'!$C$11+'Life Calculation'!S$183)/1000*9.8)</f>
        <v>53.18</v>
      </c>
      <c r="T242" s="5">
        <f>'Edit Conditions'!$C$15+('Life Calculation'!T$186*'Edit Conditions'!$C$10*'Edit Conditions'!$C$12/1000*9.8)+(T$188*'Edit Conditions'!$C$10*('Edit Conditions'!$C$11+'Life Calculation'!T$183)/1000*9.8)</f>
        <v>53.18</v>
      </c>
      <c r="U242" s="5">
        <f>'Edit Conditions'!$C$15+('Life Calculation'!U$186*'Edit Conditions'!$C$10*'Edit Conditions'!$C$12/1000*9.8)+(U$188*'Edit Conditions'!$C$10*('Edit Conditions'!$C$11+'Life Calculation'!U$183)/1000*9.8)</f>
        <v>53.18</v>
      </c>
      <c r="V242" s="5">
        <f>'Edit Conditions'!$C$15+('Life Calculation'!V$186*'Edit Conditions'!$C$10*'Edit Conditions'!$C$12/1000*9.8)+(V$188*'Edit Conditions'!$C$10*('Edit Conditions'!$C$11+'Life Calculation'!V$183)/1000*9.8)</f>
        <v>53.18</v>
      </c>
      <c r="W242" s="5">
        <f>'Edit Conditions'!$C$15+('Life Calculation'!W$186*'Edit Conditions'!$C$10*'Edit Conditions'!$C$12/1000*9.8)+(W$188*'Edit Conditions'!$C$10*('Edit Conditions'!$C$11+'Life Calculation'!W$183)/1000*9.8)</f>
        <v>53.18</v>
      </c>
      <c r="X242" s="5">
        <f>'Edit Conditions'!$C$15+('Life Calculation'!X$186*'Edit Conditions'!$C$10*'Edit Conditions'!$C$12/1000*9.8)+(X$188*'Edit Conditions'!$C$10*('Edit Conditions'!$C$11+'Life Calculation'!X$183)/1000*9.8)</f>
        <v>53.18</v>
      </c>
      <c r="Y242" s="5">
        <f>'Edit Conditions'!$C$15+('Life Calculation'!Y$186*'Edit Conditions'!$C$10*'Edit Conditions'!$C$12/1000*9.8)+(Y$188*'Edit Conditions'!$C$10*('Edit Conditions'!$C$11+'Life Calculation'!Y$183)/1000*9.8)</f>
        <v>56.120000000000005</v>
      </c>
      <c r="Z242" s="5">
        <f>'Edit Conditions'!$C$15+('Life Calculation'!Z$186*'Edit Conditions'!$C$10*'Edit Conditions'!$C$12/1000*9.8)+(Z$188*'Edit Conditions'!$C$10*('Edit Conditions'!$C$11+'Life Calculation'!Z$183)/1000*9.8)</f>
        <v>56.120000000000005</v>
      </c>
      <c r="AA242" s="5">
        <f>'Edit Conditions'!$C$15+('Life Calculation'!AA$186*'Edit Conditions'!$C$10*'Edit Conditions'!$C$12/1000*9.8)+(AA$188*'Edit Conditions'!$C$10*('Edit Conditions'!$C$11+'Life Calculation'!AA$183)/1000*9.8)</f>
        <v>56.120000000000005</v>
      </c>
      <c r="AB242" s="5">
        <f>'Edit Conditions'!$C$15+('Life Calculation'!AB$186*'Edit Conditions'!$C$10*'Edit Conditions'!$C$12/1000*9.8)+(AB$188*'Edit Conditions'!$C$10*('Edit Conditions'!$C$11+'Life Calculation'!AB$183)/1000*9.8)</f>
        <v>56.120000000000005</v>
      </c>
      <c r="AC242" s="5">
        <f>'Edit Conditions'!$C$15+('Life Calculation'!AC$186*'Edit Conditions'!$C$10*'Edit Conditions'!$C$12/1000*9.8)+(AC$188*'Edit Conditions'!$C$10*('Edit Conditions'!$C$11+'Life Calculation'!AC$183)/1000*9.8)</f>
        <v>56.120000000000005</v>
      </c>
      <c r="AD242" s="5">
        <f>'Edit Conditions'!$C$15+('Life Calculation'!AD$186*'Edit Conditions'!$C$10*'Edit Conditions'!$C$12/1000*9.8)+(AD$188*'Edit Conditions'!$C$10*('Edit Conditions'!$C$11+'Life Calculation'!AD$183)/1000*9.8)</f>
        <v>56.120000000000005</v>
      </c>
      <c r="AE242" s="5">
        <f>'Edit Conditions'!$C$15+('Life Calculation'!AE$186*'Edit Conditions'!$C$10*'Edit Conditions'!$C$12/1000*9.8)+(AE$188*'Edit Conditions'!$C$10*('Edit Conditions'!$C$11+'Life Calculation'!AE$183)/1000*9.8)</f>
        <v>58.08</v>
      </c>
      <c r="AF242" s="5">
        <f>'Edit Conditions'!$C$15+('Life Calculation'!AF$186*'Edit Conditions'!$C$10*'Edit Conditions'!$C$12/1000*9.8)+(AF$188*'Edit Conditions'!$C$10*('Edit Conditions'!$C$11+'Life Calculation'!AF$183)/1000*9.8)</f>
        <v>58.08</v>
      </c>
      <c r="AG242" s="5">
        <f>'Edit Conditions'!$C$15+('Life Calculation'!AG$186*'Edit Conditions'!$C$10*'Edit Conditions'!$C$12/1000*9.8)+(AG$188*'Edit Conditions'!$C$10*('Edit Conditions'!$C$11+'Life Calculation'!AG$183)/1000*9.8)</f>
        <v>58.08</v>
      </c>
      <c r="AH242" s="5">
        <f>'Edit Conditions'!$C$15+('Life Calculation'!AH$186*'Edit Conditions'!$C$10*'Edit Conditions'!$C$12/1000*9.8)+(AH$188*'Edit Conditions'!$C$10*('Edit Conditions'!$C$11+'Life Calculation'!AH$183)/1000*9.8)</f>
        <v>58.08</v>
      </c>
      <c r="AI242" s="5">
        <f>'Edit Conditions'!$C$15+('Life Calculation'!AI$186*'Edit Conditions'!$C$10*'Edit Conditions'!$C$12/1000*9.8)+(AI$188*'Edit Conditions'!$C$10*('Edit Conditions'!$C$11+'Life Calculation'!AI$183)/1000*9.8)</f>
        <v>58.08</v>
      </c>
      <c r="AJ242" s="5">
        <f>'Edit Conditions'!$C$15+('Life Calculation'!AJ$186*'Edit Conditions'!$C$10*'Edit Conditions'!$C$12/1000*9.8)+(AJ$188*'Edit Conditions'!$C$10*('Edit Conditions'!$C$11+'Life Calculation'!AJ$183)/1000*9.8)</f>
        <v>44.36</v>
      </c>
      <c r="AK242" s="5">
        <f>'Edit Conditions'!$C$15+('Life Calculation'!AK$186*'Edit Conditions'!$C$10*'Edit Conditions'!$C$12/1000*9.8)+(AK$188*'Edit Conditions'!$C$10*('Edit Conditions'!$C$11+'Life Calculation'!AK$183)/1000*9.8)</f>
        <v>44.36</v>
      </c>
      <c r="AL242" s="5">
        <f>'Edit Conditions'!$C$15+('Life Calculation'!AL$186*'Edit Conditions'!$C$10*'Edit Conditions'!$C$12/1000*9.8)+(AL$188*'Edit Conditions'!$C$10*('Edit Conditions'!$C$11+'Life Calculation'!AL$183)/1000*9.8)</f>
        <v>44.36</v>
      </c>
      <c r="AM242" s="5">
        <f>'Edit Conditions'!$C$15+('Life Calculation'!AM$186*'Edit Conditions'!$C$10*'Edit Conditions'!$C$12/1000*9.8)+(AM$188*'Edit Conditions'!$C$10*('Edit Conditions'!$C$11+'Life Calculation'!AM$183)/1000*9.8)</f>
        <v>44.36</v>
      </c>
      <c r="AN242" s="5">
        <f>'Edit Conditions'!$C$15+('Life Calculation'!AN$186*'Edit Conditions'!$C$10*'Edit Conditions'!$C$12/1000*9.8)+(AN$188*'Edit Conditions'!$C$10*('Edit Conditions'!$C$11+'Life Calculation'!AN$183)/1000*9.8)</f>
        <v>44.36</v>
      </c>
      <c r="AO242" s="5">
        <f>'Edit Conditions'!$C$15+('Life Calculation'!AO$186*'Edit Conditions'!$C$10*'Edit Conditions'!$C$12/1000*9.8)+(AO$188*'Edit Conditions'!$C$10*('Edit Conditions'!$C$11+'Life Calculation'!AO$183)/1000*9.8)</f>
        <v>44.36</v>
      </c>
      <c r="AP242" s="5">
        <f>'Edit Conditions'!$C$15+('Life Calculation'!AP$186*'Edit Conditions'!$C$10*'Edit Conditions'!$C$12/1000*9.8)+(AP$188*'Edit Conditions'!$C$10*('Edit Conditions'!$C$11+'Life Calculation'!AP$183)/1000*9.8)</f>
        <v>44.36</v>
      </c>
      <c r="AQ242" s="5">
        <f>'Edit Conditions'!$C$15+('Life Calculation'!AQ$186*'Edit Conditions'!$C$10*'Edit Conditions'!$C$12/1000*9.8)+(AQ$188*'Edit Conditions'!$C$10*('Edit Conditions'!$C$11+'Life Calculation'!AQ$183)/1000*9.8)</f>
        <v>44.36</v>
      </c>
      <c r="AR242" s="5">
        <f>'Edit Conditions'!$C$15+('Life Calculation'!AR$186*'Edit Conditions'!$C$10*'Edit Conditions'!$C$12/1000*9.8)+(AR$188*'Edit Conditions'!$C$10*('Edit Conditions'!$C$11+'Life Calculation'!AR$183)/1000*9.8)</f>
        <v>44.36</v>
      </c>
      <c r="AS242" s="5">
        <f>'Edit Conditions'!$C$15+('Life Calculation'!AS$186*'Edit Conditions'!$C$10*'Edit Conditions'!$C$12/1000*9.8)+(AS$188*'Edit Conditions'!$C$10*('Edit Conditions'!$C$11+'Life Calculation'!AS$183)/1000*9.8)</f>
        <v>44.36</v>
      </c>
      <c r="AT242" s="5">
        <f>'Edit Conditions'!$C$15+('Life Calculation'!AT$186*'Edit Conditions'!$C$10*'Edit Conditions'!$C$12/1000*9.8)+(AT$188*'Edit Conditions'!$C$10*('Edit Conditions'!$C$11+'Life Calculation'!AT$183)/1000*9.8)</f>
        <v>44.36</v>
      </c>
      <c r="AU242" s="5">
        <f>'Edit Conditions'!$C$15+('Life Calculation'!AU$186*'Edit Conditions'!$C$10*'Edit Conditions'!$C$12/1000*9.8)+(AU$188*'Edit Conditions'!$C$10*('Edit Conditions'!$C$11+'Life Calculation'!AU$183)/1000*9.8)</f>
        <v>44.36</v>
      </c>
      <c r="AV242" s="5">
        <f>'Edit Conditions'!$C$15+('Life Calculation'!AV$186*'Edit Conditions'!$C$10*'Edit Conditions'!$C$12/1000*9.8)+(AV$188*'Edit Conditions'!$C$10*('Edit Conditions'!$C$11+'Life Calculation'!AV$183)/1000*9.8)</f>
        <v>43.38</v>
      </c>
      <c r="AW242" s="5">
        <f>'Edit Conditions'!$C$15+('Life Calculation'!AW$186*'Edit Conditions'!$C$10*'Edit Conditions'!$C$12/1000*9.8)+(AW$188*'Edit Conditions'!$C$10*('Edit Conditions'!$C$11+'Life Calculation'!AW$183)/1000*9.8)</f>
        <v>43.38</v>
      </c>
      <c r="AX242" s="5">
        <f>'Edit Conditions'!$C$15+('Life Calculation'!AX$186*'Edit Conditions'!$C$10*'Edit Conditions'!$C$12/1000*9.8)+(AX$188*'Edit Conditions'!$C$10*('Edit Conditions'!$C$11+'Life Calculation'!AX$183)/1000*9.8)</f>
        <v>43.38</v>
      </c>
      <c r="AY242" s="5">
        <f>'Edit Conditions'!$C$15+('Life Calculation'!AY$186*'Edit Conditions'!$C$10*'Edit Conditions'!$C$12/1000*9.8)+(AY$188*'Edit Conditions'!$C$10*('Edit Conditions'!$C$11+'Life Calculation'!AY$183)/1000*9.8)</f>
        <v>43.38</v>
      </c>
      <c r="AZ242" s="5">
        <f>'Edit Conditions'!$C$15+('Life Calculation'!AZ$186*'Edit Conditions'!$C$10*'Edit Conditions'!$C$12/1000*9.8)+(AZ$188*'Edit Conditions'!$C$10*('Edit Conditions'!$C$11+'Life Calculation'!AZ$183)/1000*9.8)</f>
        <v>43.38</v>
      </c>
      <c r="BA242" s="5">
        <f>'Edit Conditions'!$C$15+('Life Calculation'!BA$186*'Edit Conditions'!$C$10*'Edit Conditions'!$C$12/1000*9.8)+(BA$188*'Edit Conditions'!$C$10*('Edit Conditions'!$C$11+'Life Calculation'!BA$183)/1000*9.8)</f>
        <v>43.38</v>
      </c>
      <c r="BB242" s="5">
        <f>'Edit Conditions'!$C$15+('Life Calculation'!BB$186*'Edit Conditions'!$C$10*'Edit Conditions'!$C$12/1000*9.8)+(BB$188*'Edit Conditions'!$C$10*('Edit Conditions'!$C$11+'Life Calculation'!BB$183)/1000*9.8)</f>
        <v>43.38</v>
      </c>
      <c r="BC242" s="5">
        <f>'Edit Conditions'!$C$15+('Life Calculation'!BC$186*'Edit Conditions'!$C$10*'Edit Conditions'!$C$12/1000*9.8)+(BC$188*'Edit Conditions'!$C$10*('Edit Conditions'!$C$11+'Life Calculation'!BC$183)/1000*9.8)</f>
        <v>43.38</v>
      </c>
      <c r="BD242" s="5">
        <f>'Edit Conditions'!$C$15+('Life Calculation'!BD$186*'Edit Conditions'!$C$10*'Edit Conditions'!$C$12/1000*9.8)+(BD$188*'Edit Conditions'!$C$10*('Edit Conditions'!$C$11+'Life Calculation'!BD$183)/1000*9.8)</f>
        <v>43.38</v>
      </c>
      <c r="BE242" s="5">
        <f>'Edit Conditions'!$C$15+('Life Calculation'!BE$186*'Edit Conditions'!$C$10*'Edit Conditions'!$C$12/1000*9.8)+(BE$188*'Edit Conditions'!$C$10*('Edit Conditions'!$C$11+'Life Calculation'!BE$183)/1000*9.8)</f>
        <v>43.38</v>
      </c>
      <c r="BF242" s="5">
        <f>'Edit Conditions'!$C$15+('Life Calculation'!BF$186*'Edit Conditions'!$C$10*'Edit Conditions'!$C$12/1000*9.8)+(BF$188*'Edit Conditions'!$C$10*('Edit Conditions'!$C$11+'Life Calculation'!BF$183)/1000*9.8)</f>
        <v>43.38</v>
      </c>
      <c r="BG242" s="5">
        <f>'Edit Conditions'!$C$15+('Life Calculation'!BG$186*'Edit Conditions'!$C$10*'Edit Conditions'!$C$12/1000*9.8)+(BG$188*'Edit Conditions'!$C$10*('Edit Conditions'!$C$11+'Life Calculation'!BG$183)/1000*9.8)</f>
        <v>43.38</v>
      </c>
      <c r="BH242" s="5">
        <f>'Edit Conditions'!$C$15+('Life Calculation'!BH$186*'Edit Conditions'!$C$10*'Edit Conditions'!$C$12/1000*9.8)+(BH$188*'Edit Conditions'!$C$10*('Edit Conditions'!$C$11+'Life Calculation'!BH$183)/1000*9.8)</f>
        <v>45.34</v>
      </c>
      <c r="BI242" s="5">
        <f>'Edit Conditions'!$C$15+('Life Calculation'!BI$186*'Edit Conditions'!$C$10*'Edit Conditions'!$C$12/1000*9.8)+(BI$188*'Edit Conditions'!$C$10*('Edit Conditions'!$C$11+'Life Calculation'!BI$183)/1000*9.8)</f>
        <v>45.34</v>
      </c>
      <c r="BJ242" s="5">
        <f>'Edit Conditions'!$C$15+('Life Calculation'!BJ$186*'Edit Conditions'!$C$10*'Edit Conditions'!$C$12/1000*9.8)+(BJ$188*'Edit Conditions'!$C$10*('Edit Conditions'!$C$11+'Life Calculation'!BJ$183)/1000*9.8)</f>
        <v>45.34</v>
      </c>
      <c r="BK242" s="5">
        <f>'Edit Conditions'!$C$15+('Life Calculation'!BK$186*'Edit Conditions'!$C$10*'Edit Conditions'!$C$12/1000*9.8)+(BK$188*'Edit Conditions'!$C$10*('Edit Conditions'!$C$11+'Life Calculation'!BK$183)/1000*9.8)</f>
        <v>45.34</v>
      </c>
      <c r="BL242" s="5">
        <f>'Edit Conditions'!$C$15+('Life Calculation'!BL$186*'Edit Conditions'!$C$10*'Edit Conditions'!$C$12/1000*9.8)+(BL$188*'Edit Conditions'!$C$10*('Edit Conditions'!$C$11+'Life Calculation'!BL$183)/1000*9.8)</f>
        <v>45.34</v>
      </c>
      <c r="BM242" s="5">
        <f>'Edit Conditions'!$C$15+('Life Calculation'!BM$186*'Edit Conditions'!$C$10*'Edit Conditions'!$C$12/1000*9.8)+(BM$188*'Edit Conditions'!$C$10*('Edit Conditions'!$C$11+'Life Calculation'!BM$183)/1000*9.8)</f>
        <v>45.34</v>
      </c>
      <c r="BN242" s="5">
        <f>'Edit Conditions'!$C$15+('Life Calculation'!BN$186*'Edit Conditions'!$C$10*'Edit Conditions'!$C$12/1000*9.8)+(BN$188*'Edit Conditions'!$C$10*('Edit Conditions'!$C$11+'Life Calculation'!BN$183)/1000*9.8)</f>
        <v>45.34</v>
      </c>
      <c r="BO242" s="5">
        <f>'Edit Conditions'!$C$15+('Life Calculation'!BO$186*'Edit Conditions'!$C$10*'Edit Conditions'!$C$12/1000*9.8)+(BO$188*'Edit Conditions'!$C$10*('Edit Conditions'!$C$11+'Life Calculation'!BO$183)/1000*9.8)</f>
        <v>45.34</v>
      </c>
    </row>
    <row r="243" spans="2:67" hidden="1">
      <c r="B243" s="101"/>
      <c r="C243" s="5" t="s">
        <v>121</v>
      </c>
      <c r="D243" s="9" t="s">
        <v>252</v>
      </c>
      <c r="E243" s="5">
        <f>ABS(('Edit Conditions'!$C$10*('Edit Conditions'!$C$11+'Life Calculation'!E$183)/1000*(9.8*E$187+('Speed and Load result'!$D$14))+('Edit Conditions'!$C$13*('Edit Conditions'!$C$14+'Life Calculation'!E$183)/1000)))</f>
        <v>0.13668750000000002</v>
      </c>
      <c r="F243" s="5">
        <f>ABS(('Edit Conditions'!$C$10*('Edit Conditions'!$C$11+'Life Calculation'!F$183)/1000*(9.8*F$187+('Speed and Load result'!$D$14))+('Edit Conditions'!$C$13*('Edit Conditions'!$C$14+'Life Calculation'!F$183)/1000)))</f>
        <v>0.13668750000000002</v>
      </c>
      <c r="G243" s="5">
        <f>ABS(('Edit Conditions'!$C$10*('Edit Conditions'!$C$11+'Life Calculation'!G$183)/1000*(9.8*G$187+('Speed and Load result'!$D$14))+('Edit Conditions'!$C$13*('Edit Conditions'!$C$14+'Life Calculation'!G$183)/1000)))</f>
        <v>0.13668750000000002</v>
      </c>
      <c r="H243" s="5">
        <f>ABS(('Edit Conditions'!$C$10*('Edit Conditions'!$C$11+'Life Calculation'!H$183)/1000*(9.8*H$187+('Speed and Load result'!$D$14))+('Edit Conditions'!$C$13*('Edit Conditions'!$C$14+'Life Calculation'!H$183)/1000)))</f>
        <v>0.13668750000000002</v>
      </c>
      <c r="I243" s="5">
        <f>ABS(('Edit Conditions'!$C$10*('Edit Conditions'!$C$11+'Life Calculation'!I$183)/1000*(9.8*I$187+('Speed and Load result'!$D$14))+('Edit Conditions'!$C$13*('Edit Conditions'!$C$14+'Life Calculation'!I$183)/1000)))</f>
        <v>0.13668750000000002</v>
      </c>
      <c r="J243" s="5">
        <f>ABS(('Edit Conditions'!$C$10*('Edit Conditions'!$C$11+'Life Calculation'!J$183)/1000*(9.8*J$187+('Speed and Load result'!$D$14))+('Edit Conditions'!$C$13*('Edit Conditions'!$C$14+'Life Calculation'!J$183)/1000)))</f>
        <v>0.13668750000000002</v>
      </c>
      <c r="K243" s="5">
        <f>ABS(('Edit Conditions'!$C$10*('Edit Conditions'!$C$11+'Life Calculation'!K$183)/1000*(9.8*K$187+('Speed and Load result'!$D$14))+('Edit Conditions'!$C$13*('Edit Conditions'!$C$14+'Life Calculation'!K$183)/1000)))</f>
        <v>0.13668750000000002</v>
      </c>
      <c r="L243" s="5">
        <f>ABS(('Edit Conditions'!$C$10*('Edit Conditions'!$C$11+'Life Calculation'!L$183)/1000*(9.8*L$187+('Speed and Load result'!$D$14))+('Edit Conditions'!$C$13*('Edit Conditions'!$C$14+'Life Calculation'!L$183)/1000)))</f>
        <v>0.13668750000000002</v>
      </c>
      <c r="M243" s="5">
        <f>ABS(('Edit Conditions'!$C$10*('Edit Conditions'!$C$11+'Life Calculation'!M$183)/1000*(9.8*M$187+('Speed and Load result'!$D$14))+('Edit Conditions'!$C$13*('Edit Conditions'!$C$14+'Life Calculation'!M$183)/1000)))</f>
        <v>0.37462499999999999</v>
      </c>
      <c r="N243" s="5">
        <f>ABS(('Edit Conditions'!$C$10*('Edit Conditions'!$C$11+'Life Calculation'!N$183)/1000*(9.8*N$187+('Speed and Load result'!$D$14))+('Edit Conditions'!$C$13*('Edit Conditions'!$C$14+'Life Calculation'!N$183)/1000)))</f>
        <v>0.37462499999999999</v>
      </c>
      <c r="O243" s="5">
        <f>ABS(('Edit Conditions'!$C$10*('Edit Conditions'!$C$11+'Life Calculation'!O$183)/1000*(9.8*O$187+('Speed and Load result'!$D$14))+('Edit Conditions'!$C$13*('Edit Conditions'!$C$14+'Life Calculation'!O$183)/1000)))</f>
        <v>0.37462499999999999</v>
      </c>
      <c r="P243" s="5">
        <f>ABS(('Edit Conditions'!$C$10*('Edit Conditions'!$C$11+'Life Calculation'!P$183)/1000*(9.8*P$187+('Speed and Load result'!$D$14))+('Edit Conditions'!$C$13*('Edit Conditions'!$C$14+'Life Calculation'!P$183)/1000)))</f>
        <v>0.37462499999999999</v>
      </c>
      <c r="Q243" s="5">
        <f>ABS(('Edit Conditions'!$C$10*('Edit Conditions'!$C$11+'Life Calculation'!Q$183)/1000*(9.8*Q$187+('Speed and Load result'!$D$14))+('Edit Conditions'!$C$13*('Edit Conditions'!$C$14+'Life Calculation'!Q$183)/1000)))</f>
        <v>0.37462499999999999</v>
      </c>
      <c r="R243" s="5">
        <f>ABS(('Edit Conditions'!$C$10*('Edit Conditions'!$C$11+'Life Calculation'!R$183)/1000*(9.8*R$187+('Speed and Load result'!$D$14))+('Edit Conditions'!$C$13*('Edit Conditions'!$C$14+'Life Calculation'!R$183)/1000)))</f>
        <v>0.37462499999999999</v>
      </c>
      <c r="S243" s="5">
        <f>ABS(('Edit Conditions'!$C$10*('Edit Conditions'!$C$11+'Life Calculation'!S$183)/1000*(9.8*S$187+('Speed and Load result'!$D$14))+('Edit Conditions'!$C$13*('Edit Conditions'!$C$14+'Life Calculation'!S$183)/1000)))</f>
        <v>0.45393749999999999</v>
      </c>
      <c r="T243" s="5">
        <f>ABS(('Edit Conditions'!$C$10*('Edit Conditions'!$C$11+'Life Calculation'!T$183)/1000*(9.8*T$187+('Speed and Load result'!$D$14))+('Edit Conditions'!$C$13*('Edit Conditions'!$C$14+'Life Calculation'!T$183)/1000)))</f>
        <v>0.45393749999999999</v>
      </c>
      <c r="U243" s="5">
        <f>ABS(('Edit Conditions'!$C$10*('Edit Conditions'!$C$11+'Life Calculation'!U$183)/1000*(9.8*U$187+('Speed and Load result'!$D$14))+('Edit Conditions'!$C$13*('Edit Conditions'!$C$14+'Life Calculation'!U$183)/1000)))</f>
        <v>0.45393749999999999</v>
      </c>
      <c r="V243" s="5">
        <f>ABS(('Edit Conditions'!$C$10*('Edit Conditions'!$C$11+'Life Calculation'!V$183)/1000*(9.8*V$187+('Speed and Load result'!$D$14))+('Edit Conditions'!$C$13*('Edit Conditions'!$C$14+'Life Calculation'!V$183)/1000)))</f>
        <v>0.45393749999999999</v>
      </c>
      <c r="W243" s="5">
        <f>ABS(('Edit Conditions'!$C$10*('Edit Conditions'!$C$11+'Life Calculation'!W$183)/1000*(9.8*W$187+('Speed and Load result'!$D$14))+('Edit Conditions'!$C$13*('Edit Conditions'!$C$14+'Life Calculation'!W$183)/1000)))</f>
        <v>0.45393749999999999</v>
      </c>
      <c r="X243" s="5">
        <f>ABS(('Edit Conditions'!$C$10*('Edit Conditions'!$C$11+'Life Calculation'!X$183)/1000*(9.8*X$187+('Speed and Load result'!$D$14))+('Edit Conditions'!$C$13*('Edit Conditions'!$C$14+'Life Calculation'!X$183)/1000)))</f>
        <v>0.45393749999999999</v>
      </c>
      <c r="Y243" s="5">
        <f>ABS(('Edit Conditions'!$C$10*('Edit Conditions'!$C$11+'Life Calculation'!Y$183)/1000*(9.8*Y$187+('Speed and Load result'!$D$14))+('Edit Conditions'!$C$13*('Edit Conditions'!$C$14+'Life Calculation'!Y$183)/1000)))</f>
        <v>0.53325</v>
      </c>
      <c r="Z243" s="5">
        <f>ABS(('Edit Conditions'!$C$10*('Edit Conditions'!$C$11+'Life Calculation'!Z$183)/1000*(9.8*Z$187+('Speed and Load result'!$D$14))+('Edit Conditions'!$C$13*('Edit Conditions'!$C$14+'Life Calculation'!Z$183)/1000)))</f>
        <v>0.53325</v>
      </c>
      <c r="AA243" s="5">
        <f>ABS(('Edit Conditions'!$C$10*('Edit Conditions'!$C$11+'Life Calculation'!AA$183)/1000*(9.8*AA$187+('Speed and Load result'!$D$14))+('Edit Conditions'!$C$13*('Edit Conditions'!$C$14+'Life Calculation'!AA$183)/1000)))</f>
        <v>0.53325</v>
      </c>
      <c r="AB243" s="5">
        <f>ABS(('Edit Conditions'!$C$10*('Edit Conditions'!$C$11+'Life Calculation'!AB$183)/1000*(9.8*AB$187+('Speed and Load result'!$D$14))+('Edit Conditions'!$C$13*('Edit Conditions'!$C$14+'Life Calculation'!AB$183)/1000)))</f>
        <v>0.53325</v>
      </c>
      <c r="AC243" s="5">
        <f>ABS(('Edit Conditions'!$C$10*('Edit Conditions'!$C$11+'Life Calculation'!AC$183)/1000*(9.8*AC$187+('Speed and Load result'!$D$14))+('Edit Conditions'!$C$13*('Edit Conditions'!$C$14+'Life Calculation'!AC$183)/1000)))</f>
        <v>0.53325</v>
      </c>
      <c r="AD243" s="5">
        <f>ABS(('Edit Conditions'!$C$10*('Edit Conditions'!$C$11+'Life Calculation'!AD$183)/1000*(9.8*AD$187+('Speed and Load result'!$D$14))+('Edit Conditions'!$C$13*('Edit Conditions'!$C$14+'Life Calculation'!AD$183)/1000)))</f>
        <v>0.53325</v>
      </c>
      <c r="AE243" s="5">
        <f>ABS(('Edit Conditions'!$C$10*('Edit Conditions'!$C$11+'Life Calculation'!AE$183)/1000*(9.8*AE$187+('Speed and Load result'!$D$14))+('Edit Conditions'!$C$13*('Edit Conditions'!$C$14+'Life Calculation'!AE$183)/1000)))</f>
        <v>0.58612500000000001</v>
      </c>
      <c r="AF243" s="5">
        <f>ABS(('Edit Conditions'!$C$10*('Edit Conditions'!$C$11+'Life Calculation'!AF$183)/1000*(9.8*AF$187+('Speed and Load result'!$D$14))+('Edit Conditions'!$C$13*('Edit Conditions'!$C$14+'Life Calculation'!AF$183)/1000)))</f>
        <v>0.58612500000000001</v>
      </c>
      <c r="AG243" s="5">
        <f>ABS(('Edit Conditions'!$C$10*('Edit Conditions'!$C$11+'Life Calculation'!AG$183)/1000*(9.8*AG$187+('Speed and Load result'!$D$14))+('Edit Conditions'!$C$13*('Edit Conditions'!$C$14+'Life Calculation'!AG$183)/1000)))</f>
        <v>0.58612500000000001</v>
      </c>
      <c r="AH243" s="5">
        <f>ABS(('Edit Conditions'!$C$10*('Edit Conditions'!$C$11+'Life Calculation'!AH$183)/1000*(9.8*AH$187+('Speed and Load result'!$D$14))+('Edit Conditions'!$C$13*('Edit Conditions'!$C$14+'Life Calculation'!AH$183)/1000)))</f>
        <v>0.58612500000000001</v>
      </c>
      <c r="AI243" s="5">
        <f>ABS(('Edit Conditions'!$C$10*('Edit Conditions'!$C$11+'Life Calculation'!AI$183)/1000*(9.8*AI$187+('Speed and Load result'!$D$14))+('Edit Conditions'!$C$13*('Edit Conditions'!$C$14+'Life Calculation'!AI$183)/1000)))</f>
        <v>0.58612500000000001</v>
      </c>
      <c r="AJ243" s="5">
        <f>ABS(('Edit Conditions'!$C$10*('Edit Conditions'!$C$11+'Life Calculation'!AJ$183)/1000*(9.8*AJ$187+('Speed and Load result'!$D$14))+('Edit Conditions'!$C$13*('Edit Conditions'!$C$14+'Life Calculation'!AJ$183)/1000)))</f>
        <v>0.21600000000000003</v>
      </c>
      <c r="AK243" s="5">
        <f>ABS(('Edit Conditions'!$C$10*('Edit Conditions'!$C$11+'Life Calculation'!AK$183)/1000*(9.8*AK$187+('Speed and Load result'!$D$14))+('Edit Conditions'!$C$13*('Edit Conditions'!$C$14+'Life Calculation'!AK$183)/1000)))</f>
        <v>0.21600000000000003</v>
      </c>
      <c r="AL243" s="5">
        <f>ABS(('Edit Conditions'!$C$10*('Edit Conditions'!$C$11+'Life Calculation'!AL$183)/1000*(9.8*AL$187+('Speed and Load result'!$D$14))+('Edit Conditions'!$C$13*('Edit Conditions'!$C$14+'Life Calculation'!AL$183)/1000)))</f>
        <v>0.21600000000000003</v>
      </c>
      <c r="AM243" s="5">
        <f>ABS(('Edit Conditions'!$C$10*('Edit Conditions'!$C$11+'Life Calculation'!AM$183)/1000*(9.8*AM$187+('Speed and Load result'!$D$14))+('Edit Conditions'!$C$13*('Edit Conditions'!$C$14+'Life Calculation'!AM$183)/1000)))</f>
        <v>0.21600000000000003</v>
      </c>
      <c r="AN243" s="5">
        <f>ABS(('Edit Conditions'!$C$10*('Edit Conditions'!$C$11+'Life Calculation'!AN$183)/1000*(9.8*AN$187+('Speed and Load result'!$D$14))+('Edit Conditions'!$C$13*('Edit Conditions'!$C$14+'Life Calculation'!AN$183)/1000)))</f>
        <v>0.21600000000000003</v>
      </c>
      <c r="AO243" s="5">
        <f>ABS(('Edit Conditions'!$C$10*('Edit Conditions'!$C$11+'Life Calculation'!AO$183)/1000*(9.8*AO$187+('Speed and Load result'!$D$14))+('Edit Conditions'!$C$13*('Edit Conditions'!$C$14+'Life Calculation'!AO$183)/1000)))</f>
        <v>0.21600000000000003</v>
      </c>
      <c r="AP243" s="5">
        <f>ABS(('Edit Conditions'!$C$10*('Edit Conditions'!$C$11+'Life Calculation'!AP$183)/1000*(9.8*AP$187+('Speed and Load result'!$D$14))+('Edit Conditions'!$C$13*('Edit Conditions'!$C$14+'Life Calculation'!AP$183)/1000)))</f>
        <v>0.21600000000000003</v>
      </c>
      <c r="AQ243" s="5">
        <f>ABS(('Edit Conditions'!$C$10*('Edit Conditions'!$C$11+'Life Calculation'!AQ$183)/1000*(9.8*AQ$187+('Speed and Load result'!$D$14))+('Edit Conditions'!$C$13*('Edit Conditions'!$C$14+'Life Calculation'!AQ$183)/1000)))</f>
        <v>0.21600000000000003</v>
      </c>
      <c r="AR243" s="5">
        <f>ABS(('Edit Conditions'!$C$10*('Edit Conditions'!$C$11+'Life Calculation'!AR$183)/1000*(9.8*AR$187+('Speed and Load result'!$D$14))+('Edit Conditions'!$C$13*('Edit Conditions'!$C$14+'Life Calculation'!AR$183)/1000)))</f>
        <v>0.21600000000000003</v>
      </c>
      <c r="AS243" s="5">
        <f>ABS(('Edit Conditions'!$C$10*('Edit Conditions'!$C$11+'Life Calculation'!AS$183)/1000*(9.8*AS$187+('Speed and Load result'!$D$14))+('Edit Conditions'!$C$13*('Edit Conditions'!$C$14+'Life Calculation'!AS$183)/1000)))</f>
        <v>0.21600000000000003</v>
      </c>
      <c r="AT243" s="5">
        <f>ABS(('Edit Conditions'!$C$10*('Edit Conditions'!$C$11+'Life Calculation'!AT$183)/1000*(9.8*AT$187+('Speed and Load result'!$D$14))+('Edit Conditions'!$C$13*('Edit Conditions'!$C$14+'Life Calculation'!AT$183)/1000)))</f>
        <v>0.21600000000000003</v>
      </c>
      <c r="AU243" s="5">
        <f>ABS(('Edit Conditions'!$C$10*('Edit Conditions'!$C$11+'Life Calculation'!AU$183)/1000*(9.8*AU$187+('Speed and Load result'!$D$14))+('Edit Conditions'!$C$13*('Edit Conditions'!$C$14+'Life Calculation'!AU$183)/1000)))</f>
        <v>0.21600000000000003</v>
      </c>
      <c r="AV243" s="5">
        <f>ABS(('Edit Conditions'!$C$10*('Edit Conditions'!$C$11+'Life Calculation'!AV$183)/1000*(9.8*AV$187+('Speed and Load result'!$D$14))+('Edit Conditions'!$C$13*('Edit Conditions'!$C$14+'Life Calculation'!AV$183)/1000)))</f>
        <v>0.18956249999999999</v>
      </c>
      <c r="AW243" s="5">
        <f>ABS(('Edit Conditions'!$C$10*('Edit Conditions'!$C$11+'Life Calculation'!AW$183)/1000*(9.8*AW$187+('Speed and Load result'!$D$14))+('Edit Conditions'!$C$13*('Edit Conditions'!$C$14+'Life Calculation'!AW$183)/1000)))</f>
        <v>0.18956249999999999</v>
      </c>
      <c r="AX243" s="5">
        <f>ABS(('Edit Conditions'!$C$10*('Edit Conditions'!$C$11+'Life Calculation'!AX$183)/1000*(9.8*AX$187+('Speed and Load result'!$D$14))+('Edit Conditions'!$C$13*('Edit Conditions'!$C$14+'Life Calculation'!AX$183)/1000)))</f>
        <v>0.18956249999999999</v>
      </c>
      <c r="AY243" s="5">
        <f>ABS(('Edit Conditions'!$C$10*('Edit Conditions'!$C$11+'Life Calculation'!AY$183)/1000*(9.8*AY$187+('Speed and Load result'!$D$14))+('Edit Conditions'!$C$13*('Edit Conditions'!$C$14+'Life Calculation'!AY$183)/1000)))</f>
        <v>0.18956249999999999</v>
      </c>
      <c r="AZ243" s="5">
        <f>ABS(('Edit Conditions'!$C$10*('Edit Conditions'!$C$11+'Life Calculation'!AZ$183)/1000*(9.8*AZ$187+('Speed and Load result'!$D$14))+('Edit Conditions'!$C$13*('Edit Conditions'!$C$14+'Life Calculation'!AZ$183)/1000)))</f>
        <v>0.18956249999999999</v>
      </c>
      <c r="BA243" s="5">
        <f>ABS(('Edit Conditions'!$C$10*('Edit Conditions'!$C$11+'Life Calculation'!BA$183)/1000*(9.8*BA$187+('Speed and Load result'!$D$14))+('Edit Conditions'!$C$13*('Edit Conditions'!$C$14+'Life Calculation'!BA$183)/1000)))</f>
        <v>0.18956249999999999</v>
      </c>
      <c r="BB243" s="5">
        <f>ABS(('Edit Conditions'!$C$10*('Edit Conditions'!$C$11+'Life Calculation'!BB$183)/1000*(9.8*BB$187+('Speed and Load result'!$D$14))+('Edit Conditions'!$C$13*('Edit Conditions'!$C$14+'Life Calculation'!BB$183)/1000)))</f>
        <v>0.18956249999999999</v>
      </c>
      <c r="BC243" s="5">
        <f>ABS(('Edit Conditions'!$C$10*('Edit Conditions'!$C$11+'Life Calculation'!BC$183)/1000*(9.8*BC$187+('Speed and Load result'!$D$14))+('Edit Conditions'!$C$13*('Edit Conditions'!$C$14+'Life Calculation'!BC$183)/1000)))</f>
        <v>0.18956249999999999</v>
      </c>
      <c r="BD243" s="5">
        <f>ABS(('Edit Conditions'!$C$10*('Edit Conditions'!$C$11+'Life Calculation'!BD$183)/1000*(9.8*BD$187+('Speed and Load result'!$D$14))+('Edit Conditions'!$C$13*('Edit Conditions'!$C$14+'Life Calculation'!BD$183)/1000)))</f>
        <v>0.18956249999999999</v>
      </c>
      <c r="BE243" s="5">
        <f>ABS(('Edit Conditions'!$C$10*('Edit Conditions'!$C$11+'Life Calculation'!BE$183)/1000*(9.8*BE$187+('Speed and Load result'!$D$14))+('Edit Conditions'!$C$13*('Edit Conditions'!$C$14+'Life Calculation'!BE$183)/1000)))</f>
        <v>0.18956249999999999</v>
      </c>
      <c r="BF243" s="5">
        <f>ABS(('Edit Conditions'!$C$10*('Edit Conditions'!$C$11+'Life Calculation'!BF$183)/1000*(9.8*BF$187+('Speed and Load result'!$D$14))+('Edit Conditions'!$C$13*('Edit Conditions'!$C$14+'Life Calculation'!BF$183)/1000)))</f>
        <v>0.18956249999999999</v>
      </c>
      <c r="BG243" s="5">
        <f>ABS(('Edit Conditions'!$C$10*('Edit Conditions'!$C$11+'Life Calculation'!BG$183)/1000*(9.8*BG$187+('Speed and Load result'!$D$14))+('Edit Conditions'!$C$13*('Edit Conditions'!$C$14+'Life Calculation'!BG$183)/1000)))</f>
        <v>0.18956249999999999</v>
      </c>
      <c r="BH243" s="5">
        <f>ABS(('Edit Conditions'!$C$10*('Edit Conditions'!$C$11+'Life Calculation'!BH$183)/1000*(9.8*BH$187+('Speed and Load result'!$D$14))+('Edit Conditions'!$C$13*('Edit Conditions'!$C$14+'Life Calculation'!BH$183)/1000)))</f>
        <v>0.2424375</v>
      </c>
      <c r="BI243" s="5">
        <f>ABS(('Edit Conditions'!$C$10*('Edit Conditions'!$C$11+'Life Calculation'!BI$183)/1000*(9.8*BI$187+('Speed and Load result'!$D$14))+('Edit Conditions'!$C$13*('Edit Conditions'!$C$14+'Life Calculation'!BI$183)/1000)))</f>
        <v>0.2424375</v>
      </c>
      <c r="BJ243" s="5">
        <f>ABS(('Edit Conditions'!$C$10*('Edit Conditions'!$C$11+'Life Calculation'!BJ$183)/1000*(9.8*BJ$187+('Speed and Load result'!$D$14))+('Edit Conditions'!$C$13*('Edit Conditions'!$C$14+'Life Calculation'!BJ$183)/1000)))</f>
        <v>0.2424375</v>
      </c>
      <c r="BK243" s="5">
        <f>ABS(('Edit Conditions'!$C$10*('Edit Conditions'!$C$11+'Life Calculation'!BK$183)/1000*(9.8*BK$187+('Speed and Load result'!$D$14))+('Edit Conditions'!$C$13*('Edit Conditions'!$C$14+'Life Calculation'!BK$183)/1000)))</f>
        <v>0.2424375</v>
      </c>
      <c r="BL243" s="5">
        <f>ABS(('Edit Conditions'!$C$10*('Edit Conditions'!$C$11+'Life Calculation'!BL$183)/1000*(9.8*BL$187+('Speed and Load result'!$D$14))+('Edit Conditions'!$C$13*('Edit Conditions'!$C$14+'Life Calculation'!BL$183)/1000)))</f>
        <v>0.2424375</v>
      </c>
      <c r="BM243" s="5">
        <f>ABS(('Edit Conditions'!$C$10*('Edit Conditions'!$C$11+'Life Calculation'!BM$183)/1000*(9.8*BM$187+('Speed and Load result'!$D$14))+('Edit Conditions'!$C$13*('Edit Conditions'!$C$14+'Life Calculation'!BM$183)/1000)))</f>
        <v>0.2424375</v>
      </c>
      <c r="BN243" s="5">
        <f>ABS(('Edit Conditions'!$C$10*('Edit Conditions'!$C$11+'Life Calculation'!BN$183)/1000*(9.8*BN$187+('Speed and Load result'!$D$14))+('Edit Conditions'!$C$13*('Edit Conditions'!$C$14+'Life Calculation'!BN$183)/1000)))</f>
        <v>0.2424375</v>
      </c>
      <c r="BO243" s="5">
        <f>ABS(('Edit Conditions'!$C$10*('Edit Conditions'!$C$11+'Life Calculation'!BO$183)/1000*(9.8*BO$187+('Speed and Load result'!$D$14))+('Edit Conditions'!$C$13*('Edit Conditions'!$C$14+'Life Calculation'!BO$183)/1000)))</f>
        <v>0.2424375</v>
      </c>
    </row>
    <row r="244" spans="2:67" hidden="1">
      <c r="B244" s="101"/>
      <c r="C244" s="5" t="s">
        <v>122</v>
      </c>
      <c r="D244" s="9" t="s">
        <v>294</v>
      </c>
      <c r="E244" s="5">
        <f>ABS(('Edit Conditions'!$C$10*('Edit Conditions'!$C$12)/1000*(9.8*E$187+('Speed and Load result'!$D$14))+('Edit Conditions'!$C$16)))</f>
        <v>10.946562500000001</v>
      </c>
      <c r="F244" s="5">
        <f>ABS(('Edit Conditions'!$C$10*('Edit Conditions'!$C$12)/1000*(9.8*F$187+('Speed and Load result'!$D$14))+('Edit Conditions'!$C$16)))</f>
        <v>10.946562500000001</v>
      </c>
      <c r="G244" s="5">
        <f>ABS(('Edit Conditions'!$C$10*('Edit Conditions'!$C$12)/1000*(9.8*G$187+('Speed and Load result'!$D$14))+('Edit Conditions'!$C$16)))</f>
        <v>10.946562500000001</v>
      </c>
      <c r="H244" s="5">
        <f>ABS(('Edit Conditions'!$C$10*('Edit Conditions'!$C$12)/1000*(9.8*H$187+('Speed and Load result'!$D$14))+('Edit Conditions'!$C$16)))</f>
        <v>10.946562500000001</v>
      </c>
      <c r="I244" s="5">
        <f>ABS(('Edit Conditions'!$C$10*('Edit Conditions'!$C$12)/1000*(9.8*I$187+('Speed and Load result'!$D$14))+('Edit Conditions'!$C$16)))</f>
        <v>10.946562500000001</v>
      </c>
      <c r="J244" s="5">
        <f>ABS(('Edit Conditions'!$C$10*('Edit Conditions'!$C$12)/1000*(9.8*J$187+('Speed and Load result'!$D$14))+('Edit Conditions'!$C$16)))</f>
        <v>10.946562500000001</v>
      </c>
      <c r="K244" s="5">
        <f>ABS(('Edit Conditions'!$C$10*('Edit Conditions'!$C$12)/1000*(9.8*K$187+('Speed and Load result'!$D$14))+('Edit Conditions'!$C$16)))</f>
        <v>10.946562500000001</v>
      </c>
      <c r="L244" s="5">
        <f>ABS(('Edit Conditions'!$C$10*('Edit Conditions'!$C$12)/1000*(9.8*L$187+('Speed and Load result'!$D$14))+('Edit Conditions'!$C$16)))</f>
        <v>10.946562500000001</v>
      </c>
      <c r="M244" s="5">
        <f>ABS(('Edit Conditions'!$C$10*('Edit Conditions'!$C$12)/1000*(9.8*M$187+('Speed and Load result'!$D$14))+('Edit Conditions'!$C$16)))</f>
        <v>10.946562500000001</v>
      </c>
      <c r="N244" s="5">
        <f>ABS(('Edit Conditions'!$C$10*('Edit Conditions'!$C$12)/1000*(9.8*N$187+('Speed and Load result'!$D$14))+('Edit Conditions'!$C$16)))</f>
        <v>10.946562500000001</v>
      </c>
      <c r="O244" s="5">
        <f>ABS(('Edit Conditions'!$C$10*('Edit Conditions'!$C$12)/1000*(9.8*O$187+('Speed and Load result'!$D$14))+('Edit Conditions'!$C$16)))</f>
        <v>10.946562500000001</v>
      </c>
      <c r="P244" s="5">
        <f>ABS(('Edit Conditions'!$C$10*('Edit Conditions'!$C$12)/1000*(9.8*P$187+('Speed and Load result'!$D$14))+('Edit Conditions'!$C$16)))</f>
        <v>10.946562500000001</v>
      </c>
      <c r="Q244" s="5">
        <f>ABS(('Edit Conditions'!$C$10*('Edit Conditions'!$C$12)/1000*(9.8*Q$187+('Speed and Load result'!$D$14))+('Edit Conditions'!$C$16)))</f>
        <v>10.946562500000001</v>
      </c>
      <c r="R244" s="5">
        <f>ABS(('Edit Conditions'!$C$10*('Edit Conditions'!$C$12)/1000*(9.8*R$187+('Speed and Load result'!$D$14))+('Edit Conditions'!$C$16)))</f>
        <v>10.946562500000001</v>
      </c>
      <c r="S244" s="5">
        <f>ABS(('Edit Conditions'!$C$10*('Edit Conditions'!$C$12)/1000*(9.8*S$187+('Speed and Load result'!$D$14))+('Edit Conditions'!$C$16)))</f>
        <v>10.946562500000001</v>
      </c>
      <c r="T244" s="5">
        <f>ABS(('Edit Conditions'!$C$10*('Edit Conditions'!$C$12)/1000*(9.8*T$187+('Speed and Load result'!$D$14))+('Edit Conditions'!$C$16)))</f>
        <v>10.946562500000001</v>
      </c>
      <c r="U244" s="5">
        <f>ABS(('Edit Conditions'!$C$10*('Edit Conditions'!$C$12)/1000*(9.8*U$187+('Speed and Load result'!$D$14))+('Edit Conditions'!$C$16)))</f>
        <v>10.946562500000001</v>
      </c>
      <c r="V244" s="5">
        <f>ABS(('Edit Conditions'!$C$10*('Edit Conditions'!$C$12)/1000*(9.8*V$187+('Speed and Load result'!$D$14))+('Edit Conditions'!$C$16)))</f>
        <v>10.946562500000001</v>
      </c>
      <c r="W244" s="5">
        <f>ABS(('Edit Conditions'!$C$10*('Edit Conditions'!$C$12)/1000*(9.8*W$187+('Speed and Load result'!$D$14))+('Edit Conditions'!$C$16)))</f>
        <v>10.946562500000001</v>
      </c>
      <c r="X244" s="5">
        <f>ABS(('Edit Conditions'!$C$10*('Edit Conditions'!$C$12)/1000*(9.8*X$187+('Speed and Load result'!$D$14))+('Edit Conditions'!$C$16)))</f>
        <v>10.946562500000001</v>
      </c>
      <c r="Y244" s="5">
        <f>ABS(('Edit Conditions'!$C$10*('Edit Conditions'!$C$12)/1000*(9.8*Y$187+('Speed and Load result'!$D$14))+('Edit Conditions'!$C$16)))</f>
        <v>10.946562500000001</v>
      </c>
      <c r="Z244" s="5">
        <f>ABS(('Edit Conditions'!$C$10*('Edit Conditions'!$C$12)/1000*(9.8*Z$187+('Speed and Load result'!$D$14))+('Edit Conditions'!$C$16)))</f>
        <v>10.946562500000001</v>
      </c>
      <c r="AA244" s="5">
        <f>ABS(('Edit Conditions'!$C$10*('Edit Conditions'!$C$12)/1000*(9.8*AA$187+('Speed and Load result'!$D$14))+('Edit Conditions'!$C$16)))</f>
        <v>10.946562500000001</v>
      </c>
      <c r="AB244" s="5">
        <f>ABS(('Edit Conditions'!$C$10*('Edit Conditions'!$C$12)/1000*(9.8*AB$187+('Speed and Load result'!$D$14))+('Edit Conditions'!$C$16)))</f>
        <v>10.946562500000001</v>
      </c>
      <c r="AC244" s="5">
        <f>ABS(('Edit Conditions'!$C$10*('Edit Conditions'!$C$12)/1000*(9.8*AC$187+('Speed and Load result'!$D$14))+('Edit Conditions'!$C$16)))</f>
        <v>10.946562500000001</v>
      </c>
      <c r="AD244" s="5">
        <f>ABS(('Edit Conditions'!$C$10*('Edit Conditions'!$C$12)/1000*(9.8*AD$187+('Speed and Load result'!$D$14))+('Edit Conditions'!$C$16)))</f>
        <v>10.946562500000001</v>
      </c>
      <c r="AE244" s="5">
        <f>ABS(('Edit Conditions'!$C$10*('Edit Conditions'!$C$12)/1000*(9.8*AE$187+('Speed and Load result'!$D$14))+('Edit Conditions'!$C$16)))</f>
        <v>10.946562500000001</v>
      </c>
      <c r="AF244" s="5">
        <f>ABS(('Edit Conditions'!$C$10*('Edit Conditions'!$C$12)/1000*(9.8*AF$187+('Speed and Load result'!$D$14))+('Edit Conditions'!$C$16)))</f>
        <v>10.946562500000001</v>
      </c>
      <c r="AG244" s="5">
        <f>ABS(('Edit Conditions'!$C$10*('Edit Conditions'!$C$12)/1000*(9.8*AG$187+('Speed and Load result'!$D$14))+('Edit Conditions'!$C$16)))</f>
        <v>10.946562500000001</v>
      </c>
      <c r="AH244" s="5">
        <f>ABS(('Edit Conditions'!$C$10*('Edit Conditions'!$C$12)/1000*(9.8*AH$187+('Speed and Load result'!$D$14))+('Edit Conditions'!$C$16)))</f>
        <v>10.946562500000001</v>
      </c>
      <c r="AI244" s="5">
        <f>ABS(('Edit Conditions'!$C$10*('Edit Conditions'!$C$12)/1000*(9.8*AI$187+('Speed and Load result'!$D$14))+('Edit Conditions'!$C$16)))</f>
        <v>10.946562500000001</v>
      </c>
      <c r="AJ244" s="5">
        <f>ABS(('Edit Conditions'!$C$10*('Edit Conditions'!$C$12)/1000*(9.8*AJ$187+('Speed and Load result'!$D$14))+('Edit Conditions'!$C$16)))</f>
        <v>10.946562500000001</v>
      </c>
      <c r="AK244" s="5">
        <f>ABS(('Edit Conditions'!$C$10*('Edit Conditions'!$C$12)/1000*(9.8*AK$187+('Speed and Load result'!$D$14))+('Edit Conditions'!$C$16)))</f>
        <v>10.946562500000001</v>
      </c>
      <c r="AL244" s="5">
        <f>ABS(('Edit Conditions'!$C$10*('Edit Conditions'!$C$12)/1000*(9.8*AL$187+('Speed and Load result'!$D$14))+('Edit Conditions'!$C$16)))</f>
        <v>10.946562500000001</v>
      </c>
      <c r="AM244" s="5">
        <f>ABS(('Edit Conditions'!$C$10*('Edit Conditions'!$C$12)/1000*(9.8*AM$187+('Speed and Load result'!$D$14))+('Edit Conditions'!$C$16)))</f>
        <v>10.946562500000001</v>
      </c>
      <c r="AN244" s="5">
        <f>ABS(('Edit Conditions'!$C$10*('Edit Conditions'!$C$12)/1000*(9.8*AN$187+('Speed and Load result'!$D$14))+('Edit Conditions'!$C$16)))</f>
        <v>10.946562500000001</v>
      </c>
      <c r="AO244" s="5">
        <f>ABS(('Edit Conditions'!$C$10*('Edit Conditions'!$C$12)/1000*(9.8*AO$187+('Speed and Load result'!$D$14))+('Edit Conditions'!$C$16)))</f>
        <v>10.946562500000001</v>
      </c>
      <c r="AP244" s="5">
        <f>ABS(('Edit Conditions'!$C$10*('Edit Conditions'!$C$12)/1000*(9.8*AP$187+('Speed and Load result'!$D$14))+('Edit Conditions'!$C$16)))</f>
        <v>10.946562500000001</v>
      </c>
      <c r="AQ244" s="5">
        <f>ABS(('Edit Conditions'!$C$10*('Edit Conditions'!$C$12)/1000*(9.8*AQ$187+('Speed and Load result'!$D$14))+('Edit Conditions'!$C$16)))</f>
        <v>10.946562500000001</v>
      </c>
      <c r="AR244" s="5">
        <f>ABS(('Edit Conditions'!$C$10*('Edit Conditions'!$C$12)/1000*(9.8*AR$187+('Speed and Load result'!$D$14))+('Edit Conditions'!$C$16)))</f>
        <v>10.946562500000001</v>
      </c>
      <c r="AS244" s="5">
        <f>ABS(('Edit Conditions'!$C$10*('Edit Conditions'!$C$12)/1000*(9.8*AS$187+('Speed and Load result'!$D$14))+('Edit Conditions'!$C$16)))</f>
        <v>10.946562500000001</v>
      </c>
      <c r="AT244" s="5">
        <f>ABS(('Edit Conditions'!$C$10*('Edit Conditions'!$C$12)/1000*(9.8*AT$187+('Speed and Load result'!$D$14))+('Edit Conditions'!$C$16)))</f>
        <v>10.946562500000001</v>
      </c>
      <c r="AU244" s="5">
        <f>ABS(('Edit Conditions'!$C$10*('Edit Conditions'!$C$12)/1000*(9.8*AU$187+('Speed and Load result'!$D$14))+('Edit Conditions'!$C$16)))</f>
        <v>10.946562500000001</v>
      </c>
      <c r="AV244" s="5">
        <f>ABS(('Edit Conditions'!$C$10*('Edit Conditions'!$C$12)/1000*(9.8*AV$187+('Speed and Load result'!$D$14))+('Edit Conditions'!$C$16)))</f>
        <v>10.946562500000001</v>
      </c>
      <c r="AW244" s="5">
        <f>ABS(('Edit Conditions'!$C$10*('Edit Conditions'!$C$12)/1000*(9.8*AW$187+('Speed and Load result'!$D$14))+('Edit Conditions'!$C$16)))</f>
        <v>10.946562500000001</v>
      </c>
      <c r="AX244" s="5">
        <f>ABS(('Edit Conditions'!$C$10*('Edit Conditions'!$C$12)/1000*(9.8*AX$187+('Speed and Load result'!$D$14))+('Edit Conditions'!$C$16)))</f>
        <v>10.946562500000001</v>
      </c>
      <c r="AY244" s="5">
        <f>ABS(('Edit Conditions'!$C$10*('Edit Conditions'!$C$12)/1000*(9.8*AY$187+('Speed and Load result'!$D$14))+('Edit Conditions'!$C$16)))</f>
        <v>10.946562500000001</v>
      </c>
      <c r="AZ244" s="5">
        <f>ABS(('Edit Conditions'!$C$10*('Edit Conditions'!$C$12)/1000*(9.8*AZ$187+('Speed and Load result'!$D$14))+('Edit Conditions'!$C$16)))</f>
        <v>10.946562500000001</v>
      </c>
      <c r="BA244" s="5">
        <f>ABS(('Edit Conditions'!$C$10*('Edit Conditions'!$C$12)/1000*(9.8*BA$187+('Speed and Load result'!$D$14))+('Edit Conditions'!$C$16)))</f>
        <v>10.946562500000001</v>
      </c>
      <c r="BB244" s="5">
        <f>ABS(('Edit Conditions'!$C$10*('Edit Conditions'!$C$12)/1000*(9.8*BB$187+('Speed and Load result'!$D$14))+('Edit Conditions'!$C$16)))</f>
        <v>10.946562500000001</v>
      </c>
      <c r="BC244" s="5">
        <f>ABS(('Edit Conditions'!$C$10*('Edit Conditions'!$C$12)/1000*(9.8*BC$187+('Speed and Load result'!$D$14))+('Edit Conditions'!$C$16)))</f>
        <v>10.946562500000001</v>
      </c>
      <c r="BD244" s="5">
        <f>ABS(('Edit Conditions'!$C$10*('Edit Conditions'!$C$12)/1000*(9.8*BD$187+('Speed and Load result'!$D$14))+('Edit Conditions'!$C$16)))</f>
        <v>10.946562500000001</v>
      </c>
      <c r="BE244" s="5">
        <f>ABS(('Edit Conditions'!$C$10*('Edit Conditions'!$C$12)/1000*(9.8*BE$187+('Speed and Load result'!$D$14))+('Edit Conditions'!$C$16)))</f>
        <v>10.946562500000001</v>
      </c>
      <c r="BF244" s="5">
        <f>ABS(('Edit Conditions'!$C$10*('Edit Conditions'!$C$12)/1000*(9.8*BF$187+('Speed and Load result'!$D$14))+('Edit Conditions'!$C$16)))</f>
        <v>10.946562500000001</v>
      </c>
      <c r="BG244" s="5">
        <f>ABS(('Edit Conditions'!$C$10*('Edit Conditions'!$C$12)/1000*(9.8*BG$187+('Speed and Load result'!$D$14))+('Edit Conditions'!$C$16)))</f>
        <v>10.946562500000001</v>
      </c>
      <c r="BH244" s="5">
        <f>ABS(('Edit Conditions'!$C$10*('Edit Conditions'!$C$12)/1000*(9.8*BH$187+('Speed and Load result'!$D$14))+('Edit Conditions'!$C$16)))</f>
        <v>10.946562500000001</v>
      </c>
      <c r="BI244" s="5">
        <f>ABS(('Edit Conditions'!$C$10*('Edit Conditions'!$C$12)/1000*(9.8*BI$187+('Speed and Load result'!$D$14))+('Edit Conditions'!$C$16)))</f>
        <v>10.946562500000001</v>
      </c>
      <c r="BJ244" s="5">
        <f>ABS(('Edit Conditions'!$C$10*('Edit Conditions'!$C$12)/1000*(9.8*BJ$187+('Speed and Load result'!$D$14))+('Edit Conditions'!$C$16)))</f>
        <v>10.946562500000001</v>
      </c>
      <c r="BK244" s="5">
        <f>ABS(('Edit Conditions'!$C$10*('Edit Conditions'!$C$12)/1000*(9.8*BK$187+('Speed and Load result'!$D$14))+('Edit Conditions'!$C$16)))</f>
        <v>10.946562500000001</v>
      </c>
      <c r="BL244" s="5">
        <f>ABS(('Edit Conditions'!$C$10*('Edit Conditions'!$C$12)/1000*(9.8*BL$187+('Speed and Load result'!$D$14))+('Edit Conditions'!$C$16)))</f>
        <v>10.946562500000001</v>
      </c>
      <c r="BM244" s="5">
        <f>ABS(('Edit Conditions'!$C$10*('Edit Conditions'!$C$12)/1000*(9.8*BM$187+('Speed and Load result'!$D$14))+('Edit Conditions'!$C$16)))</f>
        <v>10.946562500000001</v>
      </c>
      <c r="BN244" s="5">
        <f>ABS(('Edit Conditions'!$C$10*('Edit Conditions'!$C$12)/1000*(9.8*BN$187+('Speed and Load result'!$D$14))+('Edit Conditions'!$C$16)))</f>
        <v>10.946562500000001</v>
      </c>
      <c r="BO244" s="5">
        <f>ABS(('Edit Conditions'!$C$10*('Edit Conditions'!$C$12)/1000*(9.8*BO$187+('Speed and Load result'!$D$14))+('Edit Conditions'!$C$16)))</f>
        <v>10.946562500000001</v>
      </c>
    </row>
    <row r="245" spans="2:67" hidden="1">
      <c r="B245" s="101"/>
      <c r="C245" s="5" t="s">
        <v>131</v>
      </c>
      <c r="D245" s="9" t="s">
        <v>273</v>
      </c>
      <c r="E245" s="5">
        <f>E$173*E242</f>
        <v>3943.1840000000002</v>
      </c>
      <c r="F245" s="5">
        <f t="shared" ref="F245:BO245" si="56">F$173*F242</f>
        <v>3943.1840000000002</v>
      </c>
      <c r="G245" s="5">
        <f t="shared" si="56"/>
        <v>3943.1840000000002</v>
      </c>
      <c r="H245" s="5">
        <f t="shared" si="56"/>
        <v>3943.1840000000002</v>
      </c>
      <c r="I245" s="5">
        <f t="shared" si="56"/>
        <v>3288.7480000000005</v>
      </c>
      <c r="J245" s="5">
        <f t="shared" si="56"/>
        <v>3288.7480000000005</v>
      </c>
      <c r="K245" s="5">
        <f t="shared" si="56"/>
        <v>3288.7480000000005</v>
      </c>
      <c r="L245" s="5">
        <f t="shared" si="56"/>
        <v>3288.7480000000005</v>
      </c>
      <c r="M245" s="5">
        <f t="shared" si="56"/>
        <v>2642.6240000000003</v>
      </c>
      <c r="N245" s="5">
        <f t="shared" si="56"/>
        <v>2642.6240000000003</v>
      </c>
      <c r="O245" s="5">
        <f t="shared" si="56"/>
        <v>2642.6240000000003</v>
      </c>
      <c r="P245" s="5">
        <f t="shared" si="56"/>
        <v>2642.6240000000003</v>
      </c>
      <c r="Q245" s="5">
        <f t="shared" si="56"/>
        <v>1321.3120000000001</v>
      </c>
      <c r="R245" s="5">
        <f t="shared" si="56"/>
        <v>1321.3120000000001</v>
      </c>
      <c r="S245" s="5">
        <f t="shared" si="56"/>
        <v>2419.69</v>
      </c>
      <c r="T245" s="5">
        <f t="shared" si="56"/>
        <v>2419.69</v>
      </c>
      <c r="U245" s="5">
        <f t="shared" si="56"/>
        <v>2419.69</v>
      </c>
      <c r="V245" s="5">
        <f t="shared" si="56"/>
        <v>1207.1859999999999</v>
      </c>
      <c r="W245" s="5">
        <f t="shared" si="56"/>
        <v>1207.1859999999999</v>
      </c>
      <c r="X245" s="5">
        <f t="shared" si="56"/>
        <v>1207.1859999999999</v>
      </c>
      <c r="Y245" s="5">
        <f t="shared" si="56"/>
        <v>1823.9</v>
      </c>
      <c r="Z245" s="5">
        <f t="shared" si="56"/>
        <v>1823.9</v>
      </c>
      <c r="AA245" s="5">
        <f t="shared" si="56"/>
        <v>1823.9</v>
      </c>
      <c r="AB245" s="5">
        <f t="shared" si="56"/>
        <v>1823.9</v>
      </c>
      <c r="AC245" s="5">
        <f t="shared" si="56"/>
        <v>914.75600000000009</v>
      </c>
      <c r="AD245" s="5">
        <f t="shared" si="56"/>
        <v>914.75600000000009</v>
      </c>
      <c r="AE245" s="5">
        <f t="shared" si="56"/>
        <v>1614.624</v>
      </c>
      <c r="AF245" s="5">
        <f t="shared" si="56"/>
        <v>1614.624</v>
      </c>
      <c r="AG245" s="5">
        <f t="shared" si="56"/>
        <v>1614.624</v>
      </c>
      <c r="AH245" s="5">
        <f t="shared" si="56"/>
        <v>807.31200000000001</v>
      </c>
      <c r="AI245" s="5">
        <f t="shared" si="56"/>
        <v>807.31200000000001</v>
      </c>
      <c r="AJ245" s="5">
        <f t="shared" si="56"/>
        <v>2142.5879999999997</v>
      </c>
      <c r="AK245" s="5">
        <f t="shared" si="56"/>
        <v>2142.5879999999997</v>
      </c>
      <c r="AL245" s="5">
        <f t="shared" si="56"/>
        <v>2142.5879999999997</v>
      </c>
      <c r="AM245" s="5">
        <f t="shared" si="56"/>
        <v>2142.5879999999997</v>
      </c>
      <c r="AN245" s="5">
        <f t="shared" si="56"/>
        <v>2142.5879999999997</v>
      </c>
      <c r="AO245" s="5">
        <f t="shared" si="56"/>
        <v>2142.5879999999997</v>
      </c>
      <c r="AP245" s="5">
        <f t="shared" si="56"/>
        <v>1073.5119999999999</v>
      </c>
      <c r="AQ245" s="5">
        <f t="shared" si="56"/>
        <v>1073.5119999999999</v>
      </c>
      <c r="AR245" s="5">
        <f t="shared" si="56"/>
        <v>1073.5119999999999</v>
      </c>
      <c r="AS245" s="5">
        <f t="shared" si="56"/>
        <v>1073.5119999999999</v>
      </c>
      <c r="AT245" s="5">
        <f t="shared" si="56"/>
        <v>1073.5119999999999</v>
      </c>
      <c r="AU245" s="5">
        <f t="shared" si="56"/>
        <v>1073.5119999999999</v>
      </c>
      <c r="AV245" s="5">
        <f t="shared" si="56"/>
        <v>1496.6100000000001</v>
      </c>
      <c r="AW245" s="5">
        <f t="shared" si="56"/>
        <v>1496.6100000000001</v>
      </c>
      <c r="AX245" s="5">
        <f t="shared" si="56"/>
        <v>1496.6100000000001</v>
      </c>
      <c r="AY245" s="5">
        <f t="shared" si="56"/>
        <v>1496.6100000000001</v>
      </c>
      <c r="AZ245" s="5">
        <f t="shared" si="56"/>
        <v>1496.6100000000001</v>
      </c>
      <c r="BA245" s="5">
        <f t="shared" si="56"/>
        <v>1496.6100000000001</v>
      </c>
      <c r="BB245" s="5">
        <f t="shared" si="56"/>
        <v>746.13599999999997</v>
      </c>
      <c r="BC245" s="5">
        <f t="shared" si="56"/>
        <v>746.13599999999997</v>
      </c>
      <c r="BD245" s="5">
        <f t="shared" si="56"/>
        <v>746.13599999999997</v>
      </c>
      <c r="BE245" s="5">
        <f t="shared" si="56"/>
        <v>746.13599999999997</v>
      </c>
      <c r="BF245" s="5">
        <f t="shared" si="56"/>
        <v>746.13599999999997</v>
      </c>
      <c r="BG245" s="5">
        <f t="shared" si="56"/>
        <v>746.13599999999997</v>
      </c>
      <c r="BH245" s="5">
        <f t="shared" si="56"/>
        <v>1296.7240000000002</v>
      </c>
      <c r="BI245" s="5">
        <f t="shared" si="56"/>
        <v>1296.7240000000002</v>
      </c>
      <c r="BJ245" s="5">
        <f t="shared" si="56"/>
        <v>1296.7240000000002</v>
      </c>
      <c r="BK245" s="5">
        <f t="shared" si="56"/>
        <v>1296.7240000000002</v>
      </c>
      <c r="BL245" s="5">
        <f t="shared" si="56"/>
        <v>648.36200000000008</v>
      </c>
      <c r="BM245" s="5">
        <f t="shared" si="56"/>
        <v>648.36200000000008</v>
      </c>
      <c r="BN245" s="5">
        <f t="shared" si="56"/>
        <v>648.36200000000008</v>
      </c>
      <c r="BO245" s="5">
        <f t="shared" si="56"/>
        <v>648.36200000000008</v>
      </c>
    </row>
    <row r="246" spans="2:67" hidden="1">
      <c r="B246" s="101"/>
      <c r="C246" s="5" t="s">
        <v>130</v>
      </c>
      <c r="D246" s="9" t="s">
        <v>274</v>
      </c>
      <c r="E246" s="5">
        <f>E$174*E243</f>
        <v>23.783625000000004</v>
      </c>
      <c r="F246" s="5">
        <f t="shared" ref="F246:BO246" si="57">F$174*F243</f>
        <v>23.783625000000004</v>
      </c>
      <c r="G246" s="5">
        <f t="shared" si="57"/>
        <v>23.783625000000004</v>
      </c>
      <c r="H246" s="5">
        <f t="shared" si="57"/>
        <v>23.783625000000004</v>
      </c>
      <c r="I246" s="5">
        <f t="shared" si="57"/>
        <v>15.568706250000004</v>
      </c>
      <c r="J246" s="5">
        <f t="shared" si="57"/>
        <v>15.568706250000004</v>
      </c>
      <c r="K246" s="5">
        <f t="shared" si="57"/>
        <v>11.509087500000001</v>
      </c>
      <c r="L246" s="5">
        <f t="shared" si="57"/>
        <v>11.509087500000001</v>
      </c>
      <c r="M246" s="5">
        <f t="shared" si="57"/>
        <v>30.457012499999998</v>
      </c>
      <c r="N246" s="5">
        <f t="shared" si="57"/>
        <v>30.457012499999998</v>
      </c>
      <c r="O246" s="5">
        <f t="shared" si="57"/>
        <v>30.457012499999998</v>
      </c>
      <c r="P246" s="5">
        <f t="shared" si="57"/>
        <v>30.457012499999998</v>
      </c>
      <c r="Q246" s="5">
        <f t="shared" si="57"/>
        <v>3.8961000000000001</v>
      </c>
      <c r="R246" s="5">
        <f t="shared" si="57"/>
        <v>3.8961000000000001</v>
      </c>
      <c r="S246" s="5">
        <f t="shared" si="57"/>
        <v>29.551331249999997</v>
      </c>
      <c r="T246" s="5">
        <f t="shared" si="57"/>
        <v>29.551331249999997</v>
      </c>
      <c r="U246" s="5">
        <f t="shared" si="57"/>
        <v>29.551331249999997</v>
      </c>
      <c r="V246" s="5">
        <f t="shared" si="57"/>
        <v>4.4031937499999998</v>
      </c>
      <c r="W246" s="5">
        <f t="shared" si="57"/>
        <v>4.4031937499999998</v>
      </c>
      <c r="X246" s="5">
        <f t="shared" si="57"/>
        <v>4.4031937499999998</v>
      </c>
      <c r="Y246" s="5">
        <f t="shared" si="57"/>
        <v>26.022599999999997</v>
      </c>
      <c r="Z246" s="5">
        <f t="shared" si="57"/>
        <v>26.022599999999997</v>
      </c>
      <c r="AA246" s="5">
        <f t="shared" si="57"/>
        <v>26.022599999999997</v>
      </c>
      <c r="AB246" s="5">
        <f t="shared" si="57"/>
        <v>26.022599999999997</v>
      </c>
      <c r="AC246" s="5">
        <f t="shared" si="57"/>
        <v>4.0526999999999997</v>
      </c>
      <c r="AD246" s="5">
        <f t="shared" si="57"/>
        <v>4.0526999999999997</v>
      </c>
      <c r="AE246" s="5">
        <f t="shared" si="57"/>
        <v>26.492850000000001</v>
      </c>
      <c r="AF246" s="5">
        <f t="shared" si="57"/>
        <v>26.492850000000001</v>
      </c>
      <c r="AG246" s="5">
        <f t="shared" si="57"/>
        <v>26.492850000000001</v>
      </c>
      <c r="AH246" s="5">
        <f t="shared" si="57"/>
        <v>4.1614874999999998</v>
      </c>
      <c r="AI246" s="5">
        <f t="shared" si="57"/>
        <v>4.1614874999999998</v>
      </c>
      <c r="AJ246" s="5">
        <f t="shared" si="57"/>
        <v>16.221600000000002</v>
      </c>
      <c r="AK246" s="5">
        <f t="shared" si="57"/>
        <v>16.221600000000002</v>
      </c>
      <c r="AL246" s="5">
        <f t="shared" si="57"/>
        <v>16.221600000000002</v>
      </c>
      <c r="AM246" s="5">
        <f t="shared" si="57"/>
        <v>16.221600000000002</v>
      </c>
      <c r="AN246" s="5">
        <f t="shared" si="57"/>
        <v>16.221600000000002</v>
      </c>
      <c r="AO246" s="5">
        <f t="shared" si="57"/>
        <v>16.221600000000002</v>
      </c>
      <c r="AP246" s="5">
        <f t="shared" si="57"/>
        <v>2.4624000000000001</v>
      </c>
      <c r="AQ246" s="5">
        <f t="shared" si="57"/>
        <v>2.4624000000000001</v>
      </c>
      <c r="AR246" s="5">
        <f t="shared" si="57"/>
        <v>2.4624000000000001</v>
      </c>
      <c r="AS246" s="5">
        <f t="shared" si="57"/>
        <v>2.4624000000000001</v>
      </c>
      <c r="AT246" s="5">
        <f t="shared" si="57"/>
        <v>2.4624000000000001</v>
      </c>
      <c r="AU246" s="5">
        <f t="shared" si="57"/>
        <v>2.4624000000000001</v>
      </c>
      <c r="AV246" s="5">
        <f t="shared" si="57"/>
        <v>9.0800437499999997</v>
      </c>
      <c r="AW246" s="5">
        <f t="shared" si="57"/>
        <v>9.0800437499999997</v>
      </c>
      <c r="AX246" s="5">
        <f t="shared" si="57"/>
        <v>9.0800437499999997</v>
      </c>
      <c r="AY246" s="5">
        <f t="shared" si="57"/>
        <v>9.0800437499999997</v>
      </c>
      <c r="AZ246" s="5">
        <f t="shared" si="57"/>
        <v>9.0800437499999997</v>
      </c>
      <c r="BA246" s="5">
        <f t="shared" si="57"/>
        <v>9.0800437499999997</v>
      </c>
      <c r="BB246" s="5">
        <f t="shared" si="57"/>
        <v>1.5373518749999999</v>
      </c>
      <c r="BC246" s="5">
        <f t="shared" si="57"/>
        <v>1.5373518749999999</v>
      </c>
      <c r="BD246" s="5">
        <f t="shared" si="57"/>
        <v>1.5373518749999999</v>
      </c>
      <c r="BE246" s="5">
        <f t="shared" si="57"/>
        <v>1.5373518749999999</v>
      </c>
      <c r="BF246" s="5">
        <f t="shared" si="57"/>
        <v>1.5373518749999999</v>
      </c>
      <c r="BG246" s="5">
        <f t="shared" si="57"/>
        <v>1.5373518749999999</v>
      </c>
      <c r="BH246" s="5">
        <f t="shared" si="57"/>
        <v>9.9399374999999992</v>
      </c>
      <c r="BI246" s="5">
        <f t="shared" si="57"/>
        <v>9.9399374999999992</v>
      </c>
      <c r="BJ246" s="5">
        <f t="shared" si="57"/>
        <v>9.9399374999999992</v>
      </c>
      <c r="BK246" s="5">
        <f t="shared" si="57"/>
        <v>9.9399374999999992</v>
      </c>
      <c r="BL246" s="5">
        <f t="shared" si="57"/>
        <v>1.6922137500000001</v>
      </c>
      <c r="BM246" s="5">
        <f t="shared" si="57"/>
        <v>1.6922137500000001</v>
      </c>
      <c r="BN246" s="5">
        <f t="shared" si="57"/>
        <v>1.6922137500000001</v>
      </c>
      <c r="BO246" s="5">
        <f t="shared" si="57"/>
        <v>1.6922137500000001</v>
      </c>
    </row>
    <row r="247" spans="2:67" hidden="1">
      <c r="B247" s="101"/>
      <c r="C247" s="5" t="s">
        <v>132</v>
      </c>
      <c r="D247" s="9" t="s">
        <v>275</v>
      </c>
      <c r="E247" s="5">
        <f>E$175*E244</f>
        <v>1904.7018750000002</v>
      </c>
      <c r="F247" s="5">
        <f t="shared" ref="F247:BO247" si="58">F$175*F244</f>
        <v>1904.7018750000002</v>
      </c>
      <c r="G247" s="5">
        <f t="shared" si="58"/>
        <v>1904.7018750000002</v>
      </c>
      <c r="H247" s="5">
        <f t="shared" si="58"/>
        <v>1904.7018750000002</v>
      </c>
      <c r="I247" s="5">
        <f t="shared" si="58"/>
        <v>1246.8134687500001</v>
      </c>
      <c r="J247" s="5">
        <f t="shared" si="58"/>
        <v>1246.8134687500001</v>
      </c>
      <c r="K247" s="5">
        <f t="shared" si="58"/>
        <v>921.70056250000005</v>
      </c>
      <c r="L247" s="5">
        <f t="shared" si="58"/>
        <v>921.70056250000005</v>
      </c>
      <c r="M247" s="5">
        <f t="shared" si="58"/>
        <v>889.95553125000004</v>
      </c>
      <c r="N247" s="5">
        <f t="shared" si="58"/>
        <v>889.95553125000004</v>
      </c>
      <c r="O247" s="5">
        <f t="shared" si="58"/>
        <v>889.95553125000004</v>
      </c>
      <c r="P247" s="5">
        <f t="shared" si="58"/>
        <v>889.95553125000004</v>
      </c>
      <c r="Q247" s="5">
        <f t="shared" si="58"/>
        <v>113.84425000000002</v>
      </c>
      <c r="R247" s="5">
        <f t="shared" si="58"/>
        <v>113.84425000000002</v>
      </c>
      <c r="S247" s="5">
        <f t="shared" si="58"/>
        <v>712.62121875000003</v>
      </c>
      <c r="T247" s="5">
        <f t="shared" si="58"/>
        <v>712.62121875000003</v>
      </c>
      <c r="U247" s="5">
        <f t="shared" si="58"/>
        <v>712.62121875000003</v>
      </c>
      <c r="V247" s="5">
        <f t="shared" si="58"/>
        <v>106.18165625</v>
      </c>
      <c r="W247" s="5">
        <f t="shared" si="58"/>
        <v>106.18165625</v>
      </c>
      <c r="X247" s="5">
        <f t="shared" si="58"/>
        <v>106.18165625</v>
      </c>
      <c r="Y247" s="5">
        <f t="shared" si="58"/>
        <v>534.19224999999994</v>
      </c>
      <c r="Z247" s="5">
        <f t="shared" si="58"/>
        <v>534.19224999999994</v>
      </c>
      <c r="AA247" s="5">
        <f t="shared" si="58"/>
        <v>534.19224999999994</v>
      </c>
      <c r="AB247" s="5">
        <f t="shared" si="58"/>
        <v>534.19224999999994</v>
      </c>
      <c r="AC247" s="5">
        <f t="shared" si="58"/>
        <v>83.193875000000006</v>
      </c>
      <c r="AD247" s="5">
        <f t="shared" si="58"/>
        <v>83.193875000000006</v>
      </c>
      <c r="AE247" s="5">
        <f t="shared" si="58"/>
        <v>494.78462500000006</v>
      </c>
      <c r="AF247" s="5">
        <f t="shared" si="58"/>
        <v>494.78462500000006</v>
      </c>
      <c r="AG247" s="5">
        <f t="shared" si="58"/>
        <v>494.78462500000006</v>
      </c>
      <c r="AH247" s="5">
        <f t="shared" si="58"/>
        <v>77.720593750000006</v>
      </c>
      <c r="AI247" s="5">
        <f t="shared" si="58"/>
        <v>77.720593750000006</v>
      </c>
      <c r="AJ247" s="5">
        <f t="shared" si="58"/>
        <v>822.08684374999996</v>
      </c>
      <c r="AK247" s="5">
        <f t="shared" si="58"/>
        <v>822.08684374999996</v>
      </c>
      <c r="AL247" s="5">
        <f t="shared" si="58"/>
        <v>822.08684374999996</v>
      </c>
      <c r="AM247" s="5">
        <f t="shared" si="58"/>
        <v>822.08684374999996</v>
      </c>
      <c r="AN247" s="5">
        <f t="shared" si="58"/>
        <v>822.08684374999996</v>
      </c>
      <c r="AO247" s="5">
        <f t="shared" si="58"/>
        <v>822.08684374999996</v>
      </c>
      <c r="AP247" s="5">
        <f t="shared" si="58"/>
        <v>124.79081250000002</v>
      </c>
      <c r="AQ247" s="5">
        <f t="shared" si="58"/>
        <v>124.79081250000002</v>
      </c>
      <c r="AR247" s="5">
        <f t="shared" si="58"/>
        <v>124.79081250000002</v>
      </c>
      <c r="AS247" s="5">
        <f t="shared" si="58"/>
        <v>124.79081250000002</v>
      </c>
      <c r="AT247" s="5">
        <f t="shared" si="58"/>
        <v>124.79081250000002</v>
      </c>
      <c r="AU247" s="5">
        <f t="shared" si="58"/>
        <v>124.79081250000002</v>
      </c>
      <c r="AV247" s="5">
        <f t="shared" si="58"/>
        <v>524.34034374999999</v>
      </c>
      <c r="AW247" s="5">
        <f t="shared" si="58"/>
        <v>524.34034374999999</v>
      </c>
      <c r="AX247" s="5">
        <f t="shared" si="58"/>
        <v>524.34034374999999</v>
      </c>
      <c r="AY247" s="5">
        <f t="shared" si="58"/>
        <v>524.34034374999999</v>
      </c>
      <c r="AZ247" s="5">
        <f t="shared" si="58"/>
        <v>524.34034374999999</v>
      </c>
      <c r="BA247" s="5">
        <f t="shared" si="58"/>
        <v>524.34034374999999</v>
      </c>
      <c r="BB247" s="5">
        <f t="shared" si="58"/>
        <v>88.776621875000004</v>
      </c>
      <c r="BC247" s="5">
        <f t="shared" si="58"/>
        <v>88.776621875000004</v>
      </c>
      <c r="BD247" s="5">
        <f t="shared" si="58"/>
        <v>88.776621875000004</v>
      </c>
      <c r="BE247" s="5">
        <f t="shared" si="58"/>
        <v>88.776621875000004</v>
      </c>
      <c r="BF247" s="5">
        <f t="shared" si="58"/>
        <v>88.776621875000004</v>
      </c>
      <c r="BG247" s="5">
        <f t="shared" si="58"/>
        <v>88.776621875000004</v>
      </c>
      <c r="BH247" s="5">
        <f t="shared" si="58"/>
        <v>448.80906250000004</v>
      </c>
      <c r="BI247" s="5">
        <f t="shared" si="58"/>
        <v>448.80906250000004</v>
      </c>
      <c r="BJ247" s="5">
        <f t="shared" si="58"/>
        <v>448.80906250000004</v>
      </c>
      <c r="BK247" s="5">
        <f t="shared" si="58"/>
        <v>448.80906250000004</v>
      </c>
      <c r="BL247" s="5">
        <f t="shared" si="58"/>
        <v>76.407006250000009</v>
      </c>
      <c r="BM247" s="5">
        <f t="shared" si="58"/>
        <v>76.407006250000009</v>
      </c>
      <c r="BN247" s="5">
        <f t="shared" si="58"/>
        <v>76.407006250000009</v>
      </c>
      <c r="BO247" s="5">
        <f t="shared" si="58"/>
        <v>76.407006250000009</v>
      </c>
    </row>
    <row r="248" spans="2:67" hidden="1">
      <c r="B248" s="101"/>
      <c r="C248" s="5" t="s">
        <v>123</v>
      </c>
      <c r="D248" s="9" t="s">
        <v>277</v>
      </c>
      <c r="E248" s="5">
        <f t="shared" ref="E248:AJ248" si="59">IF(MAX(E240,E241,E245,E246,E247)=E240,1,0.5)</f>
        <v>0.5</v>
      </c>
      <c r="F248" s="5">
        <f t="shared" si="59"/>
        <v>0.5</v>
      </c>
      <c r="G248" s="5">
        <f t="shared" si="59"/>
        <v>0.5</v>
      </c>
      <c r="H248" s="5">
        <f t="shared" si="59"/>
        <v>0.5</v>
      </c>
      <c r="I248" s="5">
        <f t="shared" si="59"/>
        <v>0.5</v>
      </c>
      <c r="J248" s="5">
        <f t="shared" si="59"/>
        <v>0.5</v>
      </c>
      <c r="K248" s="5">
        <f t="shared" si="59"/>
        <v>0.5</v>
      </c>
      <c r="L248" s="5">
        <f t="shared" si="59"/>
        <v>0.5</v>
      </c>
      <c r="M248" s="5">
        <f t="shared" si="59"/>
        <v>0.5</v>
      </c>
      <c r="N248" s="5">
        <f t="shared" si="59"/>
        <v>0.5</v>
      </c>
      <c r="O248" s="5">
        <f t="shared" si="59"/>
        <v>0.5</v>
      </c>
      <c r="P248" s="5">
        <f t="shared" si="59"/>
        <v>0.5</v>
      </c>
      <c r="Q248" s="5">
        <f t="shared" si="59"/>
        <v>0.5</v>
      </c>
      <c r="R248" s="5">
        <f t="shared" si="59"/>
        <v>0.5</v>
      </c>
      <c r="S248" s="5">
        <f t="shared" si="59"/>
        <v>0.5</v>
      </c>
      <c r="T248" s="5">
        <f t="shared" si="59"/>
        <v>0.5</v>
      </c>
      <c r="U248" s="5">
        <f t="shared" si="59"/>
        <v>0.5</v>
      </c>
      <c r="V248" s="5">
        <f t="shared" si="59"/>
        <v>0.5</v>
      </c>
      <c r="W248" s="5">
        <f t="shared" si="59"/>
        <v>0.5</v>
      </c>
      <c r="X248" s="5">
        <f t="shared" si="59"/>
        <v>0.5</v>
      </c>
      <c r="Y248" s="5">
        <f t="shared" si="59"/>
        <v>0.5</v>
      </c>
      <c r="Z248" s="5">
        <f t="shared" si="59"/>
        <v>0.5</v>
      </c>
      <c r="AA248" s="5">
        <f t="shared" si="59"/>
        <v>0.5</v>
      </c>
      <c r="AB248" s="5">
        <f t="shared" si="59"/>
        <v>0.5</v>
      </c>
      <c r="AC248" s="5">
        <f t="shared" si="59"/>
        <v>0.5</v>
      </c>
      <c r="AD248" s="5">
        <f t="shared" si="59"/>
        <v>0.5</v>
      </c>
      <c r="AE248" s="5">
        <f t="shared" si="59"/>
        <v>0.5</v>
      </c>
      <c r="AF248" s="5">
        <f t="shared" si="59"/>
        <v>0.5</v>
      </c>
      <c r="AG248" s="5">
        <f t="shared" si="59"/>
        <v>0.5</v>
      </c>
      <c r="AH248" s="5">
        <f t="shared" si="59"/>
        <v>0.5</v>
      </c>
      <c r="AI248" s="5">
        <f t="shared" si="59"/>
        <v>0.5</v>
      </c>
      <c r="AJ248" s="5">
        <f t="shared" si="59"/>
        <v>0.5</v>
      </c>
      <c r="AK248" s="5">
        <f t="shared" ref="AK248:BO248" si="60">IF(MAX(AK240,AK241,AK245,AK246,AK247)=AK240,1,0.5)</f>
        <v>0.5</v>
      </c>
      <c r="AL248" s="5">
        <f t="shared" si="60"/>
        <v>0.5</v>
      </c>
      <c r="AM248" s="5">
        <f t="shared" si="60"/>
        <v>0.5</v>
      </c>
      <c r="AN248" s="5">
        <f t="shared" si="60"/>
        <v>0.5</v>
      </c>
      <c r="AO248" s="5">
        <f t="shared" si="60"/>
        <v>0.5</v>
      </c>
      <c r="AP248" s="5">
        <f t="shared" si="60"/>
        <v>0.5</v>
      </c>
      <c r="AQ248" s="5">
        <f t="shared" si="60"/>
        <v>0.5</v>
      </c>
      <c r="AR248" s="5">
        <f t="shared" si="60"/>
        <v>0.5</v>
      </c>
      <c r="AS248" s="5">
        <f t="shared" si="60"/>
        <v>0.5</v>
      </c>
      <c r="AT248" s="5">
        <f t="shared" si="60"/>
        <v>0.5</v>
      </c>
      <c r="AU248" s="5">
        <f t="shared" si="60"/>
        <v>0.5</v>
      </c>
      <c r="AV248" s="5">
        <f t="shared" si="60"/>
        <v>0.5</v>
      </c>
      <c r="AW248" s="5">
        <f t="shared" si="60"/>
        <v>0.5</v>
      </c>
      <c r="AX248" s="5">
        <f t="shared" si="60"/>
        <v>0.5</v>
      </c>
      <c r="AY248" s="5">
        <f t="shared" si="60"/>
        <v>0.5</v>
      </c>
      <c r="AZ248" s="5">
        <f t="shared" si="60"/>
        <v>0.5</v>
      </c>
      <c r="BA248" s="5">
        <f t="shared" si="60"/>
        <v>0.5</v>
      </c>
      <c r="BB248" s="5">
        <f t="shared" si="60"/>
        <v>0.5</v>
      </c>
      <c r="BC248" s="5">
        <f t="shared" si="60"/>
        <v>0.5</v>
      </c>
      <c r="BD248" s="5">
        <f t="shared" si="60"/>
        <v>0.5</v>
      </c>
      <c r="BE248" s="5">
        <f t="shared" si="60"/>
        <v>0.5</v>
      </c>
      <c r="BF248" s="5">
        <f t="shared" si="60"/>
        <v>0.5</v>
      </c>
      <c r="BG248" s="5">
        <f t="shared" si="60"/>
        <v>0.5</v>
      </c>
      <c r="BH248" s="5">
        <f t="shared" si="60"/>
        <v>0.5</v>
      </c>
      <c r="BI248" s="5">
        <f t="shared" si="60"/>
        <v>0.5</v>
      </c>
      <c r="BJ248" s="5">
        <f t="shared" si="60"/>
        <v>0.5</v>
      </c>
      <c r="BK248" s="5">
        <f t="shared" si="60"/>
        <v>0.5</v>
      </c>
      <c r="BL248" s="5">
        <f t="shared" si="60"/>
        <v>0.5</v>
      </c>
      <c r="BM248" s="5">
        <f t="shared" si="60"/>
        <v>0.5</v>
      </c>
      <c r="BN248" s="5">
        <f t="shared" si="60"/>
        <v>0.5</v>
      </c>
      <c r="BO248" s="5">
        <f t="shared" si="60"/>
        <v>0.5</v>
      </c>
    </row>
    <row r="249" spans="2:67" hidden="1">
      <c r="B249" s="101"/>
      <c r="C249" s="5" t="s">
        <v>124</v>
      </c>
      <c r="D249" s="9" t="s">
        <v>276</v>
      </c>
      <c r="E249" s="5">
        <f>IF(MAX(E240,E241,E245,E246,E247)=E241,1,0.5)</f>
        <v>0.5</v>
      </c>
      <c r="F249" s="5">
        <f t="shared" ref="F249:BO249" si="61">IF(MAX(F240,F241,F245,F246,F247)=F241,1,0.5)</f>
        <v>0.5</v>
      </c>
      <c r="G249" s="5">
        <f t="shared" si="61"/>
        <v>0.5</v>
      </c>
      <c r="H249" s="5">
        <f t="shared" si="61"/>
        <v>0.5</v>
      </c>
      <c r="I249" s="5">
        <f t="shared" si="61"/>
        <v>0.5</v>
      </c>
      <c r="J249" s="5">
        <f t="shared" si="61"/>
        <v>0.5</v>
      </c>
      <c r="K249" s="5">
        <f t="shared" si="61"/>
        <v>0.5</v>
      </c>
      <c r="L249" s="5">
        <f t="shared" si="61"/>
        <v>0.5</v>
      </c>
      <c r="M249" s="5">
        <f t="shared" si="61"/>
        <v>0.5</v>
      </c>
      <c r="N249" s="5">
        <f t="shared" si="61"/>
        <v>0.5</v>
      </c>
      <c r="O249" s="5">
        <f t="shared" si="61"/>
        <v>0.5</v>
      </c>
      <c r="P249" s="5">
        <f t="shared" si="61"/>
        <v>0.5</v>
      </c>
      <c r="Q249" s="5">
        <f t="shared" si="61"/>
        <v>0.5</v>
      </c>
      <c r="R249" s="5">
        <f t="shared" si="61"/>
        <v>0.5</v>
      </c>
      <c r="S249" s="5">
        <f t="shared" si="61"/>
        <v>0.5</v>
      </c>
      <c r="T249" s="5">
        <f t="shared" si="61"/>
        <v>0.5</v>
      </c>
      <c r="U249" s="5">
        <f t="shared" si="61"/>
        <v>0.5</v>
      </c>
      <c r="V249" s="5">
        <f t="shared" si="61"/>
        <v>0.5</v>
      </c>
      <c r="W249" s="5">
        <f t="shared" si="61"/>
        <v>0.5</v>
      </c>
      <c r="X249" s="5">
        <f t="shared" si="61"/>
        <v>0.5</v>
      </c>
      <c r="Y249" s="5">
        <f t="shared" si="61"/>
        <v>0.5</v>
      </c>
      <c r="Z249" s="5">
        <f t="shared" si="61"/>
        <v>0.5</v>
      </c>
      <c r="AA249" s="5">
        <f t="shared" si="61"/>
        <v>0.5</v>
      </c>
      <c r="AB249" s="5">
        <f t="shared" si="61"/>
        <v>0.5</v>
      </c>
      <c r="AC249" s="5">
        <f t="shared" si="61"/>
        <v>0.5</v>
      </c>
      <c r="AD249" s="5">
        <f t="shared" si="61"/>
        <v>0.5</v>
      </c>
      <c r="AE249" s="5">
        <f t="shared" si="61"/>
        <v>0.5</v>
      </c>
      <c r="AF249" s="5">
        <f t="shared" si="61"/>
        <v>0.5</v>
      </c>
      <c r="AG249" s="5">
        <f t="shared" si="61"/>
        <v>0.5</v>
      </c>
      <c r="AH249" s="5">
        <f t="shared" si="61"/>
        <v>0.5</v>
      </c>
      <c r="AI249" s="5">
        <f t="shared" si="61"/>
        <v>0.5</v>
      </c>
      <c r="AJ249" s="5">
        <f t="shared" si="61"/>
        <v>0.5</v>
      </c>
      <c r="AK249" s="5">
        <f t="shared" si="61"/>
        <v>0.5</v>
      </c>
      <c r="AL249" s="5">
        <f t="shared" si="61"/>
        <v>0.5</v>
      </c>
      <c r="AM249" s="5">
        <f t="shared" si="61"/>
        <v>0.5</v>
      </c>
      <c r="AN249" s="5">
        <f t="shared" si="61"/>
        <v>0.5</v>
      </c>
      <c r="AO249" s="5">
        <f t="shared" si="61"/>
        <v>0.5</v>
      </c>
      <c r="AP249" s="5">
        <f t="shared" si="61"/>
        <v>0.5</v>
      </c>
      <c r="AQ249" s="5">
        <f t="shared" si="61"/>
        <v>0.5</v>
      </c>
      <c r="AR249" s="5">
        <f t="shared" si="61"/>
        <v>0.5</v>
      </c>
      <c r="AS249" s="5">
        <f t="shared" si="61"/>
        <v>0.5</v>
      </c>
      <c r="AT249" s="5">
        <f t="shared" si="61"/>
        <v>0.5</v>
      </c>
      <c r="AU249" s="5">
        <f t="shared" si="61"/>
        <v>0.5</v>
      </c>
      <c r="AV249" s="5">
        <f t="shared" si="61"/>
        <v>0.5</v>
      </c>
      <c r="AW249" s="5">
        <f t="shared" si="61"/>
        <v>0.5</v>
      </c>
      <c r="AX249" s="5">
        <f t="shared" si="61"/>
        <v>0.5</v>
      </c>
      <c r="AY249" s="5">
        <f t="shared" si="61"/>
        <v>0.5</v>
      </c>
      <c r="AZ249" s="5">
        <f t="shared" si="61"/>
        <v>0.5</v>
      </c>
      <c r="BA249" s="5">
        <f t="shared" si="61"/>
        <v>0.5</v>
      </c>
      <c r="BB249" s="5">
        <f t="shared" si="61"/>
        <v>0.5</v>
      </c>
      <c r="BC249" s="5">
        <f t="shared" si="61"/>
        <v>0.5</v>
      </c>
      <c r="BD249" s="5">
        <f t="shared" si="61"/>
        <v>0.5</v>
      </c>
      <c r="BE249" s="5">
        <f t="shared" si="61"/>
        <v>0.5</v>
      </c>
      <c r="BF249" s="5">
        <f t="shared" si="61"/>
        <v>0.5</v>
      </c>
      <c r="BG249" s="5">
        <f t="shared" si="61"/>
        <v>0.5</v>
      </c>
      <c r="BH249" s="5">
        <f t="shared" si="61"/>
        <v>0.5</v>
      </c>
      <c r="BI249" s="5">
        <f t="shared" si="61"/>
        <v>0.5</v>
      </c>
      <c r="BJ249" s="5">
        <f t="shared" si="61"/>
        <v>0.5</v>
      </c>
      <c r="BK249" s="5">
        <f t="shared" si="61"/>
        <v>0.5</v>
      </c>
      <c r="BL249" s="5">
        <f t="shared" si="61"/>
        <v>0.5</v>
      </c>
      <c r="BM249" s="5">
        <f t="shared" si="61"/>
        <v>0.5</v>
      </c>
      <c r="BN249" s="5">
        <f t="shared" si="61"/>
        <v>0.5</v>
      </c>
      <c r="BO249" s="5">
        <f t="shared" si="61"/>
        <v>0.5</v>
      </c>
    </row>
    <row r="250" spans="2:67" hidden="1">
      <c r="B250" s="101"/>
      <c r="C250" s="5" t="s">
        <v>125</v>
      </c>
      <c r="D250" s="9" t="s">
        <v>278</v>
      </c>
      <c r="E250" s="5">
        <f>IF(MAX(E240,E241,E245,E246,E247)=E245,1,0.5)</f>
        <v>1</v>
      </c>
      <c r="F250" s="5">
        <f t="shared" ref="F250:BO250" si="62">IF(MAX(F240,F241,F245,F246,F247)=F245,1,0.5)</f>
        <v>1</v>
      </c>
      <c r="G250" s="5">
        <f t="shared" si="62"/>
        <v>1</v>
      </c>
      <c r="H250" s="5">
        <f t="shared" si="62"/>
        <v>1</v>
      </c>
      <c r="I250" s="5">
        <f t="shared" si="62"/>
        <v>1</v>
      </c>
      <c r="J250" s="5">
        <f t="shared" si="62"/>
        <v>1</v>
      </c>
      <c r="K250" s="5">
        <f t="shared" si="62"/>
        <v>1</v>
      </c>
      <c r="L250" s="5">
        <f t="shared" si="62"/>
        <v>1</v>
      </c>
      <c r="M250" s="5">
        <f t="shared" si="62"/>
        <v>1</v>
      </c>
      <c r="N250" s="5">
        <f t="shared" si="62"/>
        <v>1</v>
      </c>
      <c r="O250" s="5">
        <f t="shared" si="62"/>
        <v>1</v>
      </c>
      <c r="P250" s="5">
        <f t="shared" si="62"/>
        <v>1</v>
      </c>
      <c r="Q250" s="5">
        <f t="shared" si="62"/>
        <v>1</v>
      </c>
      <c r="R250" s="5">
        <f t="shared" si="62"/>
        <v>1</v>
      </c>
      <c r="S250" s="5">
        <f t="shared" si="62"/>
        <v>1</v>
      </c>
      <c r="T250" s="5">
        <f t="shared" si="62"/>
        <v>1</v>
      </c>
      <c r="U250" s="5">
        <f t="shared" si="62"/>
        <v>1</v>
      </c>
      <c r="V250" s="5">
        <f t="shared" si="62"/>
        <v>1</v>
      </c>
      <c r="W250" s="5">
        <f t="shared" si="62"/>
        <v>1</v>
      </c>
      <c r="X250" s="5">
        <f t="shared" si="62"/>
        <v>1</v>
      </c>
      <c r="Y250" s="5">
        <f t="shared" si="62"/>
        <v>1</v>
      </c>
      <c r="Z250" s="5">
        <f t="shared" si="62"/>
        <v>1</v>
      </c>
      <c r="AA250" s="5">
        <f t="shared" si="62"/>
        <v>1</v>
      </c>
      <c r="AB250" s="5">
        <f t="shared" si="62"/>
        <v>1</v>
      </c>
      <c r="AC250" s="5">
        <f t="shared" si="62"/>
        <v>1</v>
      </c>
      <c r="AD250" s="5">
        <f t="shared" si="62"/>
        <v>1</v>
      </c>
      <c r="AE250" s="5">
        <f t="shared" si="62"/>
        <v>1</v>
      </c>
      <c r="AF250" s="5">
        <f t="shared" si="62"/>
        <v>1</v>
      </c>
      <c r="AG250" s="5">
        <f t="shared" si="62"/>
        <v>1</v>
      </c>
      <c r="AH250" s="5">
        <f t="shared" si="62"/>
        <v>1</v>
      </c>
      <c r="AI250" s="5">
        <f t="shared" si="62"/>
        <v>1</v>
      </c>
      <c r="AJ250" s="5">
        <f t="shared" si="62"/>
        <v>1</v>
      </c>
      <c r="AK250" s="5">
        <f t="shared" si="62"/>
        <v>1</v>
      </c>
      <c r="AL250" s="5">
        <f t="shared" si="62"/>
        <v>1</v>
      </c>
      <c r="AM250" s="5">
        <f t="shared" si="62"/>
        <v>1</v>
      </c>
      <c r="AN250" s="5">
        <f t="shared" si="62"/>
        <v>1</v>
      </c>
      <c r="AO250" s="5">
        <f t="shared" si="62"/>
        <v>1</v>
      </c>
      <c r="AP250" s="5">
        <f t="shared" si="62"/>
        <v>1</v>
      </c>
      <c r="AQ250" s="5">
        <f t="shared" si="62"/>
        <v>1</v>
      </c>
      <c r="AR250" s="5">
        <f t="shared" si="62"/>
        <v>1</v>
      </c>
      <c r="AS250" s="5">
        <f t="shared" si="62"/>
        <v>1</v>
      </c>
      <c r="AT250" s="5">
        <f t="shared" si="62"/>
        <v>1</v>
      </c>
      <c r="AU250" s="5">
        <f t="shared" si="62"/>
        <v>1</v>
      </c>
      <c r="AV250" s="5">
        <f t="shared" si="62"/>
        <v>1</v>
      </c>
      <c r="AW250" s="5">
        <f t="shared" si="62"/>
        <v>1</v>
      </c>
      <c r="AX250" s="5">
        <f t="shared" si="62"/>
        <v>1</v>
      </c>
      <c r="AY250" s="5">
        <f t="shared" si="62"/>
        <v>1</v>
      </c>
      <c r="AZ250" s="5">
        <f t="shared" si="62"/>
        <v>1</v>
      </c>
      <c r="BA250" s="5">
        <f t="shared" si="62"/>
        <v>1</v>
      </c>
      <c r="BB250" s="5">
        <f t="shared" si="62"/>
        <v>1</v>
      </c>
      <c r="BC250" s="5">
        <f t="shared" si="62"/>
        <v>1</v>
      </c>
      <c r="BD250" s="5">
        <f t="shared" si="62"/>
        <v>1</v>
      </c>
      <c r="BE250" s="5">
        <f t="shared" si="62"/>
        <v>1</v>
      </c>
      <c r="BF250" s="5">
        <f t="shared" si="62"/>
        <v>1</v>
      </c>
      <c r="BG250" s="5">
        <f t="shared" si="62"/>
        <v>1</v>
      </c>
      <c r="BH250" s="5">
        <f t="shared" si="62"/>
        <v>1</v>
      </c>
      <c r="BI250" s="5">
        <f t="shared" si="62"/>
        <v>1</v>
      </c>
      <c r="BJ250" s="5">
        <f t="shared" si="62"/>
        <v>1</v>
      </c>
      <c r="BK250" s="5">
        <f t="shared" si="62"/>
        <v>1</v>
      </c>
      <c r="BL250" s="5">
        <f t="shared" si="62"/>
        <v>1</v>
      </c>
      <c r="BM250" s="5">
        <f t="shared" si="62"/>
        <v>1</v>
      </c>
      <c r="BN250" s="5">
        <f t="shared" si="62"/>
        <v>1</v>
      </c>
      <c r="BO250" s="5">
        <f t="shared" si="62"/>
        <v>1</v>
      </c>
    </row>
    <row r="251" spans="2:67" hidden="1">
      <c r="B251" s="101"/>
      <c r="C251" s="5" t="s">
        <v>126</v>
      </c>
      <c r="D251" s="9" t="s">
        <v>279</v>
      </c>
      <c r="E251" s="5">
        <f>IF(MAX(E240,E241,E245,E246,E247)=E246,1,0.5)</f>
        <v>0.5</v>
      </c>
      <c r="F251" s="5">
        <f t="shared" ref="F251:BO251" si="63">IF(MAX(F240,F241,F245,F246,F247)=F246,1,0.5)</f>
        <v>0.5</v>
      </c>
      <c r="G251" s="5">
        <f t="shared" si="63"/>
        <v>0.5</v>
      </c>
      <c r="H251" s="5">
        <f t="shared" si="63"/>
        <v>0.5</v>
      </c>
      <c r="I251" s="5">
        <f t="shared" si="63"/>
        <v>0.5</v>
      </c>
      <c r="J251" s="5">
        <f t="shared" si="63"/>
        <v>0.5</v>
      </c>
      <c r="K251" s="5">
        <f t="shared" si="63"/>
        <v>0.5</v>
      </c>
      <c r="L251" s="5">
        <f t="shared" si="63"/>
        <v>0.5</v>
      </c>
      <c r="M251" s="5">
        <f t="shared" si="63"/>
        <v>0.5</v>
      </c>
      <c r="N251" s="5">
        <f t="shared" si="63"/>
        <v>0.5</v>
      </c>
      <c r="O251" s="5">
        <f t="shared" si="63"/>
        <v>0.5</v>
      </c>
      <c r="P251" s="5">
        <f t="shared" si="63"/>
        <v>0.5</v>
      </c>
      <c r="Q251" s="5">
        <f t="shared" si="63"/>
        <v>0.5</v>
      </c>
      <c r="R251" s="5">
        <f t="shared" si="63"/>
        <v>0.5</v>
      </c>
      <c r="S251" s="5">
        <f t="shared" si="63"/>
        <v>0.5</v>
      </c>
      <c r="T251" s="5">
        <f t="shared" si="63"/>
        <v>0.5</v>
      </c>
      <c r="U251" s="5">
        <f t="shared" si="63"/>
        <v>0.5</v>
      </c>
      <c r="V251" s="5">
        <f t="shared" si="63"/>
        <v>0.5</v>
      </c>
      <c r="W251" s="5">
        <f t="shared" si="63"/>
        <v>0.5</v>
      </c>
      <c r="X251" s="5">
        <f t="shared" si="63"/>
        <v>0.5</v>
      </c>
      <c r="Y251" s="5">
        <f t="shared" si="63"/>
        <v>0.5</v>
      </c>
      <c r="Z251" s="5">
        <f t="shared" si="63"/>
        <v>0.5</v>
      </c>
      <c r="AA251" s="5">
        <f t="shared" si="63"/>
        <v>0.5</v>
      </c>
      <c r="AB251" s="5">
        <f t="shared" si="63"/>
        <v>0.5</v>
      </c>
      <c r="AC251" s="5">
        <f t="shared" si="63"/>
        <v>0.5</v>
      </c>
      <c r="AD251" s="5">
        <f t="shared" si="63"/>
        <v>0.5</v>
      </c>
      <c r="AE251" s="5">
        <f t="shared" si="63"/>
        <v>0.5</v>
      </c>
      <c r="AF251" s="5">
        <f t="shared" si="63"/>
        <v>0.5</v>
      </c>
      <c r="AG251" s="5">
        <f t="shared" si="63"/>
        <v>0.5</v>
      </c>
      <c r="AH251" s="5">
        <f t="shared" si="63"/>
        <v>0.5</v>
      </c>
      <c r="AI251" s="5">
        <f t="shared" si="63"/>
        <v>0.5</v>
      </c>
      <c r="AJ251" s="5">
        <f t="shared" si="63"/>
        <v>0.5</v>
      </c>
      <c r="AK251" s="5">
        <f t="shared" si="63"/>
        <v>0.5</v>
      </c>
      <c r="AL251" s="5">
        <f t="shared" si="63"/>
        <v>0.5</v>
      </c>
      <c r="AM251" s="5">
        <f t="shared" si="63"/>
        <v>0.5</v>
      </c>
      <c r="AN251" s="5">
        <f t="shared" si="63"/>
        <v>0.5</v>
      </c>
      <c r="AO251" s="5">
        <f t="shared" si="63"/>
        <v>0.5</v>
      </c>
      <c r="AP251" s="5">
        <f t="shared" si="63"/>
        <v>0.5</v>
      </c>
      <c r="AQ251" s="5">
        <f t="shared" si="63"/>
        <v>0.5</v>
      </c>
      <c r="AR251" s="5">
        <f t="shared" si="63"/>
        <v>0.5</v>
      </c>
      <c r="AS251" s="5">
        <f t="shared" si="63"/>
        <v>0.5</v>
      </c>
      <c r="AT251" s="5">
        <f t="shared" si="63"/>
        <v>0.5</v>
      </c>
      <c r="AU251" s="5">
        <f t="shared" si="63"/>
        <v>0.5</v>
      </c>
      <c r="AV251" s="5">
        <f t="shared" si="63"/>
        <v>0.5</v>
      </c>
      <c r="AW251" s="5">
        <f t="shared" si="63"/>
        <v>0.5</v>
      </c>
      <c r="AX251" s="5">
        <f t="shared" si="63"/>
        <v>0.5</v>
      </c>
      <c r="AY251" s="5">
        <f t="shared" si="63"/>
        <v>0.5</v>
      </c>
      <c r="AZ251" s="5">
        <f t="shared" si="63"/>
        <v>0.5</v>
      </c>
      <c r="BA251" s="5">
        <f t="shared" si="63"/>
        <v>0.5</v>
      </c>
      <c r="BB251" s="5">
        <f t="shared" si="63"/>
        <v>0.5</v>
      </c>
      <c r="BC251" s="5">
        <f t="shared" si="63"/>
        <v>0.5</v>
      </c>
      <c r="BD251" s="5">
        <f t="shared" si="63"/>
        <v>0.5</v>
      </c>
      <c r="BE251" s="5">
        <f t="shared" si="63"/>
        <v>0.5</v>
      </c>
      <c r="BF251" s="5">
        <f t="shared" si="63"/>
        <v>0.5</v>
      </c>
      <c r="BG251" s="5">
        <f t="shared" si="63"/>
        <v>0.5</v>
      </c>
      <c r="BH251" s="5">
        <f t="shared" si="63"/>
        <v>0.5</v>
      </c>
      <c r="BI251" s="5">
        <f t="shared" si="63"/>
        <v>0.5</v>
      </c>
      <c r="BJ251" s="5">
        <f t="shared" si="63"/>
        <v>0.5</v>
      </c>
      <c r="BK251" s="5">
        <f t="shared" si="63"/>
        <v>0.5</v>
      </c>
      <c r="BL251" s="5">
        <f t="shared" si="63"/>
        <v>0.5</v>
      </c>
      <c r="BM251" s="5">
        <f t="shared" si="63"/>
        <v>0.5</v>
      </c>
      <c r="BN251" s="5">
        <f t="shared" si="63"/>
        <v>0.5</v>
      </c>
      <c r="BO251" s="5">
        <f t="shared" si="63"/>
        <v>0.5</v>
      </c>
    </row>
    <row r="252" spans="2:67" hidden="1">
      <c r="B252" s="101"/>
      <c r="C252" s="5" t="s">
        <v>127</v>
      </c>
      <c r="D252" s="9" t="s">
        <v>280</v>
      </c>
      <c r="E252" s="5">
        <f>IF(MAX(E240,E241,E245,E246,E247)=E247,1,0.5)</f>
        <v>0.5</v>
      </c>
      <c r="F252" s="5">
        <f t="shared" ref="F252:BO252" si="64">IF(MAX(F240,F241,F245,F246,F247)=F247,1,0.5)</f>
        <v>0.5</v>
      </c>
      <c r="G252" s="5">
        <f t="shared" si="64"/>
        <v>0.5</v>
      </c>
      <c r="H252" s="5">
        <f t="shared" si="64"/>
        <v>0.5</v>
      </c>
      <c r="I252" s="5">
        <f t="shared" si="64"/>
        <v>0.5</v>
      </c>
      <c r="J252" s="5">
        <f t="shared" si="64"/>
        <v>0.5</v>
      </c>
      <c r="K252" s="5">
        <f t="shared" si="64"/>
        <v>0.5</v>
      </c>
      <c r="L252" s="5">
        <f t="shared" si="64"/>
        <v>0.5</v>
      </c>
      <c r="M252" s="5">
        <f t="shared" si="64"/>
        <v>0.5</v>
      </c>
      <c r="N252" s="5">
        <f t="shared" si="64"/>
        <v>0.5</v>
      </c>
      <c r="O252" s="5">
        <f t="shared" si="64"/>
        <v>0.5</v>
      </c>
      <c r="P252" s="5">
        <f t="shared" si="64"/>
        <v>0.5</v>
      </c>
      <c r="Q252" s="5">
        <f t="shared" si="64"/>
        <v>0.5</v>
      </c>
      <c r="R252" s="5">
        <f t="shared" si="64"/>
        <v>0.5</v>
      </c>
      <c r="S252" s="5">
        <f t="shared" si="64"/>
        <v>0.5</v>
      </c>
      <c r="T252" s="5">
        <f t="shared" si="64"/>
        <v>0.5</v>
      </c>
      <c r="U252" s="5">
        <f t="shared" si="64"/>
        <v>0.5</v>
      </c>
      <c r="V252" s="5">
        <f t="shared" si="64"/>
        <v>0.5</v>
      </c>
      <c r="W252" s="5">
        <f t="shared" si="64"/>
        <v>0.5</v>
      </c>
      <c r="X252" s="5">
        <f t="shared" si="64"/>
        <v>0.5</v>
      </c>
      <c r="Y252" s="5">
        <f t="shared" si="64"/>
        <v>0.5</v>
      </c>
      <c r="Z252" s="5">
        <f t="shared" si="64"/>
        <v>0.5</v>
      </c>
      <c r="AA252" s="5">
        <f t="shared" si="64"/>
        <v>0.5</v>
      </c>
      <c r="AB252" s="5">
        <f t="shared" si="64"/>
        <v>0.5</v>
      </c>
      <c r="AC252" s="5">
        <f t="shared" si="64"/>
        <v>0.5</v>
      </c>
      <c r="AD252" s="5">
        <f t="shared" si="64"/>
        <v>0.5</v>
      </c>
      <c r="AE252" s="5">
        <f t="shared" si="64"/>
        <v>0.5</v>
      </c>
      <c r="AF252" s="5">
        <f t="shared" si="64"/>
        <v>0.5</v>
      </c>
      <c r="AG252" s="5">
        <f t="shared" si="64"/>
        <v>0.5</v>
      </c>
      <c r="AH252" s="5">
        <f t="shared" si="64"/>
        <v>0.5</v>
      </c>
      <c r="AI252" s="5">
        <f t="shared" si="64"/>
        <v>0.5</v>
      </c>
      <c r="AJ252" s="5">
        <f t="shared" si="64"/>
        <v>0.5</v>
      </c>
      <c r="AK252" s="5">
        <f t="shared" si="64"/>
        <v>0.5</v>
      </c>
      <c r="AL252" s="5">
        <f t="shared" si="64"/>
        <v>0.5</v>
      </c>
      <c r="AM252" s="5">
        <f t="shared" si="64"/>
        <v>0.5</v>
      </c>
      <c r="AN252" s="5">
        <f t="shared" si="64"/>
        <v>0.5</v>
      </c>
      <c r="AO252" s="5">
        <f t="shared" si="64"/>
        <v>0.5</v>
      </c>
      <c r="AP252" s="5">
        <f t="shared" si="64"/>
        <v>0.5</v>
      </c>
      <c r="AQ252" s="5">
        <f t="shared" si="64"/>
        <v>0.5</v>
      </c>
      <c r="AR252" s="5">
        <f t="shared" si="64"/>
        <v>0.5</v>
      </c>
      <c r="AS252" s="5">
        <f t="shared" si="64"/>
        <v>0.5</v>
      </c>
      <c r="AT252" s="5">
        <f t="shared" si="64"/>
        <v>0.5</v>
      </c>
      <c r="AU252" s="5">
        <f t="shared" si="64"/>
        <v>0.5</v>
      </c>
      <c r="AV252" s="5">
        <f t="shared" si="64"/>
        <v>0.5</v>
      </c>
      <c r="AW252" s="5">
        <f t="shared" si="64"/>
        <v>0.5</v>
      </c>
      <c r="AX252" s="5">
        <f t="shared" si="64"/>
        <v>0.5</v>
      </c>
      <c r="AY252" s="5">
        <f t="shared" si="64"/>
        <v>0.5</v>
      </c>
      <c r="AZ252" s="5">
        <f t="shared" si="64"/>
        <v>0.5</v>
      </c>
      <c r="BA252" s="5">
        <f t="shared" si="64"/>
        <v>0.5</v>
      </c>
      <c r="BB252" s="5">
        <f t="shared" si="64"/>
        <v>0.5</v>
      </c>
      <c r="BC252" s="5">
        <f t="shared" si="64"/>
        <v>0.5</v>
      </c>
      <c r="BD252" s="5">
        <f t="shared" si="64"/>
        <v>0.5</v>
      </c>
      <c r="BE252" s="5">
        <f t="shared" si="64"/>
        <v>0.5</v>
      </c>
      <c r="BF252" s="5">
        <f t="shared" si="64"/>
        <v>0.5</v>
      </c>
      <c r="BG252" s="5">
        <f t="shared" si="64"/>
        <v>0.5</v>
      </c>
      <c r="BH252" s="5">
        <f t="shared" si="64"/>
        <v>0.5</v>
      </c>
      <c r="BI252" s="5">
        <f t="shared" si="64"/>
        <v>0.5</v>
      </c>
      <c r="BJ252" s="5">
        <f t="shared" si="64"/>
        <v>0.5</v>
      </c>
      <c r="BK252" s="5">
        <f t="shared" si="64"/>
        <v>0.5</v>
      </c>
      <c r="BL252" s="5">
        <f t="shared" si="64"/>
        <v>0.5</v>
      </c>
      <c r="BM252" s="5">
        <f t="shared" si="64"/>
        <v>0.5</v>
      </c>
      <c r="BN252" s="5">
        <f t="shared" si="64"/>
        <v>0.5</v>
      </c>
      <c r="BO252" s="5">
        <f t="shared" si="64"/>
        <v>0.5</v>
      </c>
    </row>
    <row r="253" spans="2:67" hidden="1">
      <c r="B253" s="101"/>
      <c r="C253" s="5" t="s">
        <v>128</v>
      </c>
      <c r="D253" s="9" t="s">
        <v>281</v>
      </c>
      <c r="E253" s="5">
        <f t="shared" ref="E253:AJ253" si="65">(E248*E240/E$184)+(E249*E241/E$184)+(E250*E245)+(E251*E246)+(E252*E247)</f>
        <v>5152.4267500000005</v>
      </c>
      <c r="F253" s="5">
        <f t="shared" si="65"/>
        <v>5152.4267500000005</v>
      </c>
      <c r="G253" s="5">
        <f t="shared" si="65"/>
        <v>5152.4267500000005</v>
      </c>
      <c r="H253" s="5">
        <f t="shared" si="65"/>
        <v>5152.4267500000005</v>
      </c>
      <c r="I253" s="5">
        <f t="shared" si="65"/>
        <v>4164.9390875000008</v>
      </c>
      <c r="J253" s="5">
        <f t="shared" si="65"/>
        <v>4164.9390875000008</v>
      </c>
      <c r="K253" s="5">
        <f t="shared" si="65"/>
        <v>4000.3528250000004</v>
      </c>
      <c r="L253" s="5">
        <f t="shared" si="65"/>
        <v>4000.3528250000004</v>
      </c>
      <c r="M253" s="5">
        <f t="shared" si="65"/>
        <v>3347.8302718750001</v>
      </c>
      <c r="N253" s="5">
        <f t="shared" si="65"/>
        <v>3347.8302718750001</v>
      </c>
      <c r="O253" s="5">
        <f t="shared" si="65"/>
        <v>3347.8302718750001</v>
      </c>
      <c r="P253" s="5">
        <f t="shared" si="65"/>
        <v>3347.8302718750001</v>
      </c>
      <c r="Q253" s="5">
        <f t="shared" si="65"/>
        <v>1502.6821750000001</v>
      </c>
      <c r="R253" s="5">
        <f t="shared" si="65"/>
        <v>1502.6821750000001</v>
      </c>
      <c r="S253" s="5">
        <f t="shared" si="65"/>
        <v>3035.7762750000002</v>
      </c>
      <c r="T253" s="5">
        <f t="shared" si="65"/>
        <v>3035.7762750000002</v>
      </c>
      <c r="U253" s="5">
        <f t="shared" si="65"/>
        <v>3035.7762750000002</v>
      </c>
      <c r="V253" s="5">
        <f t="shared" si="65"/>
        <v>1384.9784249999998</v>
      </c>
      <c r="W253" s="5">
        <f t="shared" si="65"/>
        <v>1384.9784249999998</v>
      </c>
      <c r="X253" s="5">
        <f t="shared" si="65"/>
        <v>1384.9784249999998</v>
      </c>
      <c r="Y253" s="5">
        <f t="shared" si="65"/>
        <v>2349.0074250000002</v>
      </c>
      <c r="Z253" s="5">
        <f t="shared" si="65"/>
        <v>2349.0074250000002</v>
      </c>
      <c r="AA253" s="5">
        <f t="shared" si="65"/>
        <v>2349.0074250000002</v>
      </c>
      <c r="AB253" s="5">
        <f t="shared" si="65"/>
        <v>2349.0074250000002</v>
      </c>
      <c r="AC253" s="5">
        <f t="shared" si="65"/>
        <v>1080.8792875000001</v>
      </c>
      <c r="AD253" s="5">
        <f t="shared" si="65"/>
        <v>1080.8792875000001</v>
      </c>
      <c r="AE253" s="5">
        <f t="shared" si="65"/>
        <v>2120.2627375000002</v>
      </c>
      <c r="AF253" s="5">
        <f t="shared" si="65"/>
        <v>2120.2627375000002</v>
      </c>
      <c r="AG253" s="5">
        <f t="shared" si="65"/>
        <v>2120.2627375000002</v>
      </c>
      <c r="AH253" s="5">
        <f t="shared" si="65"/>
        <v>970.75304062500004</v>
      </c>
      <c r="AI253" s="5">
        <f t="shared" si="65"/>
        <v>970.75304062500004</v>
      </c>
      <c r="AJ253" s="5">
        <f t="shared" si="65"/>
        <v>2806.7422218749998</v>
      </c>
      <c r="AK253" s="5">
        <f t="shared" ref="AK253:BO253" si="66">(AK248*AK240/AK$184)+(AK249*AK241/AK$184)+(AK250*AK245)+(AK251*AK246)+(AK252*AK247)</f>
        <v>2806.7422218749998</v>
      </c>
      <c r="AL253" s="5">
        <f t="shared" si="66"/>
        <v>2806.7422218749998</v>
      </c>
      <c r="AM253" s="5">
        <f t="shared" si="66"/>
        <v>2806.7422218749998</v>
      </c>
      <c r="AN253" s="5">
        <f t="shared" si="66"/>
        <v>2806.7422218749998</v>
      </c>
      <c r="AO253" s="5">
        <f t="shared" si="66"/>
        <v>2806.7422218749998</v>
      </c>
      <c r="AP253" s="5">
        <f t="shared" si="66"/>
        <v>1259.6386062499998</v>
      </c>
      <c r="AQ253" s="5">
        <f t="shared" si="66"/>
        <v>1259.6386062499998</v>
      </c>
      <c r="AR253" s="5">
        <f t="shared" si="66"/>
        <v>1259.6386062499998</v>
      </c>
      <c r="AS253" s="5">
        <f t="shared" si="66"/>
        <v>1259.6386062499998</v>
      </c>
      <c r="AT253" s="5">
        <f t="shared" si="66"/>
        <v>1259.6386062499998</v>
      </c>
      <c r="AU253" s="5">
        <f t="shared" si="66"/>
        <v>1259.6386062499998</v>
      </c>
      <c r="AV253" s="5">
        <f t="shared" si="66"/>
        <v>2008.3201937500003</v>
      </c>
      <c r="AW253" s="5">
        <f t="shared" si="66"/>
        <v>2008.3201937500003</v>
      </c>
      <c r="AX253" s="5">
        <f t="shared" si="66"/>
        <v>2008.3201937500003</v>
      </c>
      <c r="AY253" s="5">
        <f t="shared" si="66"/>
        <v>2008.3201937500003</v>
      </c>
      <c r="AZ253" s="5">
        <f t="shared" si="66"/>
        <v>2008.3201937500003</v>
      </c>
      <c r="BA253" s="5">
        <f t="shared" si="66"/>
        <v>2008.3201937500003</v>
      </c>
      <c r="BB253" s="5">
        <f t="shared" si="66"/>
        <v>913.792986875</v>
      </c>
      <c r="BC253" s="5">
        <f t="shared" si="66"/>
        <v>913.792986875</v>
      </c>
      <c r="BD253" s="5">
        <f t="shared" si="66"/>
        <v>913.792986875</v>
      </c>
      <c r="BE253" s="5">
        <f t="shared" si="66"/>
        <v>913.792986875</v>
      </c>
      <c r="BF253" s="5">
        <f t="shared" si="66"/>
        <v>913.792986875</v>
      </c>
      <c r="BG253" s="5">
        <f t="shared" si="66"/>
        <v>913.792986875</v>
      </c>
      <c r="BH253" s="5">
        <f t="shared" si="66"/>
        <v>1771.0985000000001</v>
      </c>
      <c r="BI253" s="5">
        <f t="shared" si="66"/>
        <v>1771.0985000000001</v>
      </c>
      <c r="BJ253" s="5">
        <f t="shared" si="66"/>
        <v>1771.0985000000001</v>
      </c>
      <c r="BK253" s="5">
        <f t="shared" si="66"/>
        <v>1771.0985000000001</v>
      </c>
      <c r="BL253" s="5">
        <f t="shared" si="66"/>
        <v>809.91161000000011</v>
      </c>
      <c r="BM253" s="5">
        <f t="shared" si="66"/>
        <v>809.91161000000011</v>
      </c>
      <c r="BN253" s="5">
        <f t="shared" si="66"/>
        <v>809.91161000000011</v>
      </c>
      <c r="BO253" s="5">
        <f t="shared" si="66"/>
        <v>809.91161000000011</v>
      </c>
    </row>
    <row r="254" spans="2:67" hidden="1">
      <c r="B254" s="101"/>
      <c r="C254" s="5" t="s">
        <v>129</v>
      </c>
      <c r="D254" s="9" t="s">
        <v>282</v>
      </c>
      <c r="E254" s="5">
        <f>ABS(('Edit Conditions'!$C$10*('Speed and Load result'!$D$14+9.8*'Life Calculation'!E$187))+'Edit Conditions'!$C$13)</f>
        <v>13.21875</v>
      </c>
      <c r="F254" s="5">
        <f>ABS(('Edit Conditions'!$C$10*('Speed and Load result'!$D$14+9.8*'Life Calculation'!F$187))+'Edit Conditions'!$C$13)</f>
        <v>13.21875</v>
      </c>
      <c r="G254" s="5">
        <f>ABS(('Edit Conditions'!$C$10*('Speed and Load result'!$D$14+9.8*'Life Calculation'!G$187))+'Edit Conditions'!$C$13)</f>
        <v>13.21875</v>
      </c>
      <c r="H254" s="5">
        <f>ABS(('Edit Conditions'!$C$10*('Speed and Load result'!$D$14+9.8*'Life Calculation'!H$187))+'Edit Conditions'!$C$13)</f>
        <v>13.21875</v>
      </c>
      <c r="I254" s="5">
        <f>ABS(('Edit Conditions'!$C$10*('Speed and Load result'!$D$14+9.8*'Life Calculation'!I$187))+'Edit Conditions'!$C$13)</f>
        <v>13.21875</v>
      </c>
      <c r="J254" s="5">
        <f>ABS(('Edit Conditions'!$C$10*('Speed and Load result'!$D$14+9.8*'Life Calculation'!J$187))+'Edit Conditions'!$C$13)</f>
        <v>13.21875</v>
      </c>
      <c r="K254" s="5">
        <f>ABS(('Edit Conditions'!$C$10*('Speed and Load result'!$D$14+9.8*'Life Calculation'!K$187))+'Edit Conditions'!$C$13)</f>
        <v>13.21875</v>
      </c>
      <c r="L254" s="5">
        <f>ABS(('Edit Conditions'!$C$10*('Speed and Load result'!$D$14+9.8*'Life Calculation'!L$187))+'Edit Conditions'!$C$13)</f>
        <v>13.21875</v>
      </c>
      <c r="M254" s="5">
        <f>ABS(('Edit Conditions'!$C$10*('Speed and Load result'!$D$14+9.8*'Life Calculation'!M$187))+'Edit Conditions'!$C$13)</f>
        <v>13.21875</v>
      </c>
      <c r="N254" s="5">
        <f>ABS(('Edit Conditions'!$C$10*('Speed and Load result'!$D$14+9.8*'Life Calculation'!N$187))+'Edit Conditions'!$C$13)</f>
        <v>13.21875</v>
      </c>
      <c r="O254" s="5">
        <f>ABS(('Edit Conditions'!$C$10*('Speed and Load result'!$D$14+9.8*'Life Calculation'!O$187))+'Edit Conditions'!$C$13)</f>
        <v>13.21875</v>
      </c>
      <c r="P254" s="5">
        <f>ABS(('Edit Conditions'!$C$10*('Speed and Load result'!$D$14+9.8*'Life Calculation'!P$187))+'Edit Conditions'!$C$13)</f>
        <v>13.21875</v>
      </c>
      <c r="Q254" s="5">
        <f>ABS(('Edit Conditions'!$C$10*('Speed and Load result'!$D$14+9.8*'Life Calculation'!Q$187))+'Edit Conditions'!$C$13)</f>
        <v>13.21875</v>
      </c>
      <c r="R254" s="5">
        <f>ABS(('Edit Conditions'!$C$10*('Speed and Load result'!$D$14+9.8*'Life Calculation'!R$187))+'Edit Conditions'!$C$13)</f>
        <v>13.21875</v>
      </c>
      <c r="S254" s="5">
        <f>ABS(('Edit Conditions'!$C$10*('Speed and Load result'!$D$14+9.8*'Life Calculation'!S$187))+'Edit Conditions'!$C$13)</f>
        <v>13.21875</v>
      </c>
      <c r="T254" s="5">
        <f>ABS(('Edit Conditions'!$C$10*('Speed and Load result'!$D$14+9.8*'Life Calculation'!T$187))+'Edit Conditions'!$C$13)</f>
        <v>13.21875</v>
      </c>
      <c r="U254" s="5">
        <f>ABS(('Edit Conditions'!$C$10*('Speed and Load result'!$D$14+9.8*'Life Calculation'!U$187))+'Edit Conditions'!$C$13)</f>
        <v>13.21875</v>
      </c>
      <c r="V254" s="5">
        <f>ABS(('Edit Conditions'!$C$10*('Speed and Load result'!$D$14+9.8*'Life Calculation'!V$187))+'Edit Conditions'!$C$13)</f>
        <v>13.21875</v>
      </c>
      <c r="W254" s="5">
        <f>ABS(('Edit Conditions'!$C$10*('Speed and Load result'!$D$14+9.8*'Life Calculation'!W$187))+'Edit Conditions'!$C$13)</f>
        <v>13.21875</v>
      </c>
      <c r="X254" s="5">
        <f>ABS(('Edit Conditions'!$C$10*('Speed and Load result'!$D$14+9.8*'Life Calculation'!X$187))+'Edit Conditions'!$C$13)</f>
        <v>13.21875</v>
      </c>
      <c r="Y254" s="5">
        <f>ABS(('Edit Conditions'!$C$10*('Speed and Load result'!$D$14+9.8*'Life Calculation'!Y$187))+'Edit Conditions'!$C$13)</f>
        <v>13.21875</v>
      </c>
      <c r="Z254" s="5">
        <f>ABS(('Edit Conditions'!$C$10*('Speed and Load result'!$D$14+9.8*'Life Calculation'!Z$187))+'Edit Conditions'!$C$13)</f>
        <v>13.21875</v>
      </c>
      <c r="AA254" s="5">
        <f>ABS(('Edit Conditions'!$C$10*('Speed and Load result'!$D$14+9.8*'Life Calculation'!AA$187))+'Edit Conditions'!$C$13)</f>
        <v>13.21875</v>
      </c>
      <c r="AB254" s="5">
        <f>ABS(('Edit Conditions'!$C$10*('Speed and Load result'!$D$14+9.8*'Life Calculation'!AB$187))+'Edit Conditions'!$C$13)</f>
        <v>13.21875</v>
      </c>
      <c r="AC254" s="5">
        <f>ABS(('Edit Conditions'!$C$10*('Speed and Load result'!$D$14+9.8*'Life Calculation'!AC$187))+'Edit Conditions'!$C$13)</f>
        <v>13.21875</v>
      </c>
      <c r="AD254" s="5">
        <f>ABS(('Edit Conditions'!$C$10*('Speed and Load result'!$D$14+9.8*'Life Calculation'!AD$187))+'Edit Conditions'!$C$13)</f>
        <v>13.21875</v>
      </c>
      <c r="AE254" s="5">
        <f>ABS(('Edit Conditions'!$C$10*('Speed and Load result'!$D$14+9.8*'Life Calculation'!AE$187))+'Edit Conditions'!$C$13)</f>
        <v>13.21875</v>
      </c>
      <c r="AF254" s="5">
        <f>ABS(('Edit Conditions'!$C$10*('Speed and Load result'!$D$14+9.8*'Life Calculation'!AF$187))+'Edit Conditions'!$C$13)</f>
        <v>13.21875</v>
      </c>
      <c r="AG254" s="5">
        <f>ABS(('Edit Conditions'!$C$10*('Speed and Load result'!$D$14+9.8*'Life Calculation'!AG$187))+'Edit Conditions'!$C$13)</f>
        <v>13.21875</v>
      </c>
      <c r="AH254" s="5">
        <f>ABS(('Edit Conditions'!$C$10*('Speed and Load result'!$D$14+9.8*'Life Calculation'!AH$187))+'Edit Conditions'!$C$13)</f>
        <v>13.21875</v>
      </c>
      <c r="AI254" s="5">
        <f>ABS(('Edit Conditions'!$C$10*('Speed and Load result'!$D$14+9.8*'Life Calculation'!AI$187))+'Edit Conditions'!$C$13)</f>
        <v>13.21875</v>
      </c>
      <c r="AJ254" s="5">
        <f>ABS(('Edit Conditions'!$C$10*('Speed and Load result'!$D$14+9.8*'Life Calculation'!AJ$187))+'Edit Conditions'!$C$13)</f>
        <v>13.21875</v>
      </c>
      <c r="AK254" s="5">
        <f>ABS(('Edit Conditions'!$C$10*('Speed and Load result'!$D$14+9.8*'Life Calculation'!AK$187))+'Edit Conditions'!$C$13)</f>
        <v>13.21875</v>
      </c>
      <c r="AL254" s="5">
        <f>ABS(('Edit Conditions'!$C$10*('Speed and Load result'!$D$14+9.8*'Life Calculation'!AL$187))+'Edit Conditions'!$C$13)</f>
        <v>13.21875</v>
      </c>
      <c r="AM254" s="5">
        <f>ABS(('Edit Conditions'!$C$10*('Speed and Load result'!$D$14+9.8*'Life Calculation'!AM$187))+'Edit Conditions'!$C$13)</f>
        <v>13.21875</v>
      </c>
      <c r="AN254" s="5">
        <f>ABS(('Edit Conditions'!$C$10*('Speed and Load result'!$D$14+9.8*'Life Calculation'!AN$187))+'Edit Conditions'!$C$13)</f>
        <v>13.21875</v>
      </c>
      <c r="AO254" s="5">
        <f>ABS(('Edit Conditions'!$C$10*('Speed and Load result'!$D$14+9.8*'Life Calculation'!AO$187))+'Edit Conditions'!$C$13)</f>
        <v>13.21875</v>
      </c>
      <c r="AP254" s="5">
        <f>ABS(('Edit Conditions'!$C$10*('Speed and Load result'!$D$14+9.8*'Life Calculation'!AP$187))+'Edit Conditions'!$C$13)</f>
        <v>13.21875</v>
      </c>
      <c r="AQ254" s="5">
        <f>ABS(('Edit Conditions'!$C$10*('Speed and Load result'!$D$14+9.8*'Life Calculation'!AQ$187))+'Edit Conditions'!$C$13)</f>
        <v>13.21875</v>
      </c>
      <c r="AR254" s="5">
        <f>ABS(('Edit Conditions'!$C$10*('Speed and Load result'!$D$14+9.8*'Life Calculation'!AR$187))+'Edit Conditions'!$C$13)</f>
        <v>13.21875</v>
      </c>
      <c r="AS254" s="5">
        <f>ABS(('Edit Conditions'!$C$10*('Speed and Load result'!$D$14+9.8*'Life Calculation'!AS$187))+'Edit Conditions'!$C$13)</f>
        <v>13.21875</v>
      </c>
      <c r="AT254" s="5">
        <f>ABS(('Edit Conditions'!$C$10*('Speed and Load result'!$D$14+9.8*'Life Calculation'!AT$187))+'Edit Conditions'!$C$13)</f>
        <v>13.21875</v>
      </c>
      <c r="AU254" s="5">
        <f>ABS(('Edit Conditions'!$C$10*('Speed and Load result'!$D$14+9.8*'Life Calculation'!AU$187))+'Edit Conditions'!$C$13)</f>
        <v>13.21875</v>
      </c>
      <c r="AV254" s="5">
        <f>ABS(('Edit Conditions'!$C$10*('Speed and Load result'!$D$14+9.8*'Life Calculation'!AV$187))+'Edit Conditions'!$C$13)</f>
        <v>13.21875</v>
      </c>
      <c r="AW254" s="5">
        <f>ABS(('Edit Conditions'!$C$10*('Speed and Load result'!$D$14+9.8*'Life Calculation'!AW$187))+'Edit Conditions'!$C$13)</f>
        <v>13.21875</v>
      </c>
      <c r="AX254" s="5">
        <f>ABS(('Edit Conditions'!$C$10*('Speed and Load result'!$D$14+9.8*'Life Calculation'!AX$187))+'Edit Conditions'!$C$13)</f>
        <v>13.21875</v>
      </c>
      <c r="AY254" s="5">
        <f>ABS(('Edit Conditions'!$C$10*('Speed and Load result'!$D$14+9.8*'Life Calculation'!AY$187))+'Edit Conditions'!$C$13)</f>
        <v>13.21875</v>
      </c>
      <c r="AZ254" s="5">
        <f>ABS(('Edit Conditions'!$C$10*('Speed and Load result'!$D$14+9.8*'Life Calculation'!AZ$187))+'Edit Conditions'!$C$13)</f>
        <v>13.21875</v>
      </c>
      <c r="BA254" s="5">
        <f>ABS(('Edit Conditions'!$C$10*('Speed and Load result'!$D$14+9.8*'Life Calculation'!BA$187))+'Edit Conditions'!$C$13)</f>
        <v>13.21875</v>
      </c>
      <c r="BB254" s="5">
        <f>ABS(('Edit Conditions'!$C$10*('Speed and Load result'!$D$14+9.8*'Life Calculation'!BB$187))+'Edit Conditions'!$C$13)</f>
        <v>13.21875</v>
      </c>
      <c r="BC254" s="5">
        <f>ABS(('Edit Conditions'!$C$10*('Speed and Load result'!$D$14+9.8*'Life Calculation'!BC$187))+'Edit Conditions'!$C$13)</f>
        <v>13.21875</v>
      </c>
      <c r="BD254" s="5">
        <f>ABS(('Edit Conditions'!$C$10*('Speed and Load result'!$D$14+9.8*'Life Calculation'!BD$187))+'Edit Conditions'!$C$13)</f>
        <v>13.21875</v>
      </c>
      <c r="BE254" s="5">
        <f>ABS(('Edit Conditions'!$C$10*('Speed and Load result'!$D$14+9.8*'Life Calculation'!BE$187))+'Edit Conditions'!$C$13)</f>
        <v>13.21875</v>
      </c>
      <c r="BF254" s="5">
        <f>ABS(('Edit Conditions'!$C$10*('Speed and Load result'!$D$14+9.8*'Life Calculation'!BF$187))+'Edit Conditions'!$C$13)</f>
        <v>13.21875</v>
      </c>
      <c r="BG254" s="5">
        <f>ABS(('Edit Conditions'!$C$10*('Speed and Load result'!$D$14+9.8*'Life Calculation'!BG$187))+'Edit Conditions'!$C$13)</f>
        <v>13.21875</v>
      </c>
      <c r="BH254" s="5">
        <f>ABS(('Edit Conditions'!$C$10*('Speed and Load result'!$D$14+9.8*'Life Calculation'!BH$187))+'Edit Conditions'!$C$13)</f>
        <v>13.21875</v>
      </c>
      <c r="BI254" s="5">
        <f>ABS(('Edit Conditions'!$C$10*('Speed and Load result'!$D$14+9.8*'Life Calculation'!BI$187))+'Edit Conditions'!$C$13)</f>
        <v>13.21875</v>
      </c>
      <c r="BJ254" s="5">
        <f>ABS(('Edit Conditions'!$C$10*('Speed and Load result'!$D$14+9.8*'Life Calculation'!BJ$187))+'Edit Conditions'!$C$13)</f>
        <v>13.21875</v>
      </c>
      <c r="BK254" s="5">
        <f>ABS(('Edit Conditions'!$C$10*('Speed and Load result'!$D$14+9.8*'Life Calculation'!BK$187))+'Edit Conditions'!$C$13)</f>
        <v>13.21875</v>
      </c>
      <c r="BL254" s="5">
        <f>ABS(('Edit Conditions'!$C$10*('Speed and Load result'!$D$14+9.8*'Life Calculation'!BL$187))+'Edit Conditions'!$C$13)</f>
        <v>13.21875</v>
      </c>
      <c r="BM254" s="5">
        <f>ABS(('Edit Conditions'!$C$10*('Speed and Load result'!$D$14+9.8*'Life Calculation'!BM$187))+'Edit Conditions'!$C$13)</f>
        <v>13.21875</v>
      </c>
      <c r="BN254" s="5">
        <f>ABS(('Edit Conditions'!$C$10*('Speed and Load result'!$D$14+9.8*'Life Calculation'!BN$187))+'Edit Conditions'!$C$13)</f>
        <v>13.21875</v>
      </c>
      <c r="BO254" s="5">
        <f>ABS(('Edit Conditions'!$C$10*('Speed and Load result'!$D$14+9.8*'Life Calculation'!BO$187))+'Edit Conditions'!$C$13)</f>
        <v>13.21875</v>
      </c>
    </row>
    <row r="255" spans="2:67" hidden="1"/>
    <row r="256" spans="2:67" hidden="1">
      <c r="B256" s="101" t="s">
        <v>136</v>
      </c>
      <c r="C256" s="5" t="s">
        <v>137</v>
      </c>
      <c r="D256" s="9" t="s">
        <v>271</v>
      </c>
      <c r="E256" s="5">
        <f>(((E221^3*'Speed and Load result'!$D$10)+(E237^3*'Speed and Load result'!$D$12)+(E253^3*'Speed and Load result'!$D$11))/('Edit Conditions'!$C$21))^(1/3)</f>
        <v>5166.099999029745</v>
      </c>
      <c r="F256" s="5">
        <f>(((F221^3*'Speed and Load result'!$D$10)+(F237^3*'Speed and Load result'!$D$12)+(F253^3*'Speed and Load result'!$D$11))/('Edit Conditions'!$C$21))^(1/3)</f>
        <v>5166.099999029745</v>
      </c>
      <c r="G256" s="5">
        <f>(((G221^3*'Speed and Load result'!$D$10)+(G237^3*'Speed and Load result'!$D$12)+(G253^3*'Speed and Load result'!$D$11))/('Edit Conditions'!$C$21))^(1/3)</f>
        <v>5166.099999029745</v>
      </c>
      <c r="H256" s="5">
        <f>(((H221^3*'Speed and Load result'!$D$10)+(H237^3*'Speed and Load result'!$D$12)+(H253^3*'Speed and Load result'!$D$11))/('Edit Conditions'!$C$21))^(1/3)</f>
        <v>5166.099999029745</v>
      </c>
      <c r="I256" s="5">
        <f>(((I221^3*'Speed and Load result'!$D$10)+(I237^3*'Speed and Load result'!$D$12)+(I253^3*'Speed and Load result'!$D$11))/('Edit Conditions'!$C$21))^(1/3)</f>
        <v>4173.8850924678072</v>
      </c>
      <c r="J256" s="5">
        <f>(((J221^3*'Speed and Load result'!$D$10)+(J237^3*'Speed and Load result'!$D$12)+(J253^3*'Speed and Load result'!$D$11))/('Edit Conditions'!$C$21))^(1/3)</f>
        <v>4173.8850924678072</v>
      </c>
      <c r="K256" s="5">
        <f>(((K221^3*'Speed and Load result'!$D$10)+(K237^3*'Speed and Load result'!$D$12)+(K253^3*'Speed and Load result'!$D$11))/('Edit Conditions'!$C$21))^(1/3)</f>
        <v>4006.9628683589276</v>
      </c>
      <c r="L256" s="5">
        <f>(((L221^3*'Speed and Load result'!$D$10)+(L237^3*'Speed and Load result'!$D$12)+(L253^3*'Speed and Load result'!$D$11))/('Edit Conditions'!$C$21))^(1/3)</f>
        <v>4006.9628683589276</v>
      </c>
      <c r="M256" s="5">
        <f>(((M221^3*'Speed and Load result'!$D$10)+(M237^3*'Speed and Load result'!$D$12)+(M253^3*'Speed and Load result'!$D$11))/('Edit Conditions'!$C$21))^(1/3)</f>
        <v>3355.5230558700632</v>
      </c>
      <c r="N256" s="5">
        <f>(((N221^3*'Speed and Load result'!$D$10)+(N237^3*'Speed and Load result'!$D$12)+(N253^3*'Speed and Load result'!$D$11))/('Edit Conditions'!$C$21))^(1/3)</f>
        <v>3355.5230558700632</v>
      </c>
      <c r="O256" s="5">
        <f>(((O221^3*'Speed and Load result'!$D$10)+(O237^3*'Speed and Load result'!$D$12)+(O253^3*'Speed and Load result'!$D$11))/('Edit Conditions'!$C$21))^(1/3)</f>
        <v>3355.5230558700632</v>
      </c>
      <c r="P256" s="5">
        <f>(((P221^3*'Speed and Load result'!$D$10)+(P237^3*'Speed and Load result'!$D$12)+(P253^3*'Speed and Load result'!$D$11))/('Edit Conditions'!$C$21))^(1/3)</f>
        <v>3355.5230558700632</v>
      </c>
      <c r="Q256" s="5">
        <f>(((Q221^3*'Speed and Load result'!$D$10)+(Q237^3*'Speed and Load result'!$D$12)+(Q253^3*'Speed and Load result'!$D$11))/('Edit Conditions'!$C$21))^(1/3)</f>
        <v>1503.6646410873168</v>
      </c>
      <c r="R256" s="5">
        <f>(((R221^3*'Speed and Load result'!$D$10)+(R237^3*'Speed and Load result'!$D$12)+(R253^3*'Speed and Load result'!$D$11))/('Edit Conditions'!$C$21))^(1/3)</f>
        <v>1503.6646410873168</v>
      </c>
      <c r="S256" s="5">
        <f>(((S221^3*'Speed and Load result'!$D$10)+(S237^3*'Speed and Load result'!$D$12)+(S253^3*'Speed and Load result'!$D$11))/('Edit Conditions'!$C$21))^(1/3)</f>
        <v>3042.2838607921867</v>
      </c>
      <c r="T256" s="5">
        <f>(((T221^3*'Speed and Load result'!$D$10)+(T237^3*'Speed and Load result'!$D$12)+(T253^3*'Speed and Load result'!$D$11))/('Edit Conditions'!$C$21))^(1/3)</f>
        <v>3042.2838607921867</v>
      </c>
      <c r="U256" s="5">
        <f>(((U221^3*'Speed and Load result'!$D$10)+(U237^3*'Speed and Load result'!$D$12)+(U253^3*'Speed and Load result'!$D$11))/('Edit Conditions'!$C$21))^(1/3)</f>
        <v>3042.2838607921867</v>
      </c>
      <c r="V256" s="5">
        <f>(((V221^3*'Speed and Load result'!$D$10)+(V237^3*'Speed and Load result'!$D$12)+(V253^3*'Speed and Load result'!$D$11))/('Edit Conditions'!$C$21))^(1/3)</f>
        <v>1385.9466754959601</v>
      </c>
      <c r="W256" s="5">
        <f>(((W221^3*'Speed and Load result'!$D$10)+(W237^3*'Speed and Load result'!$D$12)+(W253^3*'Speed and Load result'!$D$11))/('Edit Conditions'!$C$21))^(1/3)</f>
        <v>1385.9466754959601</v>
      </c>
      <c r="X256" s="5">
        <f>(((X221^3*'Speed and Load result'!$D$10)+(X237^3*'Speed and Load result'!$D$12)+(X253^3*'Speed and Load result'!$D$11))/('Edit Conditions'!$C$21))^(1/3)</f>
        <v>1385.9466754959601</v>
      </c>
      <c r="Y256" s="5">
        <f>(((Y221^3*'Speed and Load result'!$D$10)+(Y237^3*'Speed and Load result'!$D$12)+(Y253^3*'Speed and Load result'!$D$11))/('Edit Conditions'!$C$21))^(1/3)</f>
        <v>2354.1471727430776</v>
      </c>
      <c r="Z256" s="5">
        <f>(((Z221^3*'Speed and Load result'!$D$10)+(Z237^3*'Speed and Load result'!$D$12)+(Z253^3*'Speed and Load result'!$D$11))/('Edit Conditions'!$C$21))^(1/3)</f>
        <v>2354.1471727430776</v>
      </c>
      <c r="AA256" s="5">
        <f>(((AA221^3*'Speed and Load result'!$D$10)+(AA237^3*'Speed and Load result'!$D$12)+(AA253^3*'Speed and Load result'!$D$11))/('Edit Conditions'!$C$21))^(1/3)</f>
        <v>2354.1471727430776</v>
      </c>
      <c r="AB256" s="5">
        <f>(((AB221^3*'Speed and Load result'!$D$10)+(AB237^3*'Speed and Load result'!$D$12)+(AB253^3*'Speed and Load result'!$D$11))/('Edit Conditions'!$C$21))^(1/3)</f>
        <v>2354.1471727430776</v>
      </c>
      <c r="AC256" s="5">
        <f>(((AC221^3*'Speed and Load result'!$D$10)+(AC237^3*'Speed and Load result'!$D$12)+(AC253^3*'Speed and Load result'!$D$11))/('Edit Conditions'!$C$21))^(1/3)</f>
        <v>1081.678589770069</v>
      </c>
      <c r="AD256" s="5">
        <f>(((AD221^3*'Speed and Load result'!$D$10)+(AD237^3*'Speed and Load result'!$D$12)+(AD253^3*'Speed and Load result'!$D$11))/('Edit Conditions'!$C$21))^(1/3)</f>
        <v>1081.678589770069</v>
      </c>
      <c r="AE256" s="5">
        <f>(((AE221^3*'Speed and Load result'!$D$10)+(AE237^3*'Speed and Load result'!$D$12)+(AE253^3*'Speed and Load result'!$D$11))/('Edit Conditions'!$C$21))^(1/3)</f>
        <v>2125.1853498332489</v>
      </c>
      <c r="AF256" s="5">
        <f>(((AF221^3*'Speed and Load result'!$D$10)+(AF237^3*'Speed and Load result'!$D$12)+(AF253^3*'Speed and Load result'!$D$11))/('Edit Conditions'!$C$21))^(1/3)</f>
        <v>2125.1853498332489</v>
      </c>
      <c r="AG256" s="5">
        <f>(((AG221^3*'Speed and Load result'!$D$10)+(AG237^3*'Speed and Load result'!$D$12)+(AG253^3*'Speed and Load result'!$D$11))/('Edit Conditions'!$C$21))^(1/3)</f>
        <v>2125.1853498332489</v>
      </c>
      <c r="AH256" s="5">
        <f>(((AH221^3*'Speed and Load result'!$D$10)+(AH237^3*'Speed and Load result'!$D$12)+(AH253^3*'Speed and Load result'!$D$11))/('Edit Conditions'!$C$21))^(1/3)</f>
        <v>971.52511259308631</v>
      </c>
      <c r="AI256" s="5">
        <f>(((AI221^3*'Speed and Load result'!$D$10)+(AI237^3*'Speed and Load result'!$D$12)+(AI253^3*'Speed and Load result'!$D$11))/('Edit Conditions'!$C$21))^(1/3)</f>
        <v>971.52511259308631</v>
      </c>
      <c r="AJ256" s="5">
        <f>(((AJ221^3*'Speed and Load result'!$D$10)+(AJ237^3*'Speed and Load result'!$D$12)+(AJ253^3*'Speed and Load result'!$D$11))/('Edit Conditions'!$C$21))^(1/3)</f>
        <v>2813.0435523477445</v>
      </c>
      <c r="AK256" s="5">
        <f>(((AK221^3*'Speed and Load result'!$D$10)+(AK237^3*'Speed and Load result'!$D$12)+(AK253^3*'Speed and Load result'!$D$11))/('Edit Conditions'!$C$21))^(1/3)</f>
        <v>2813.0435523477445</v>
      </c>
      <c r="AL256" s="5">
        <f>(((AL221^3*'Speed and Load result'!$D$10)+(AL237^3*'Speed and Load result'!$D$12)+(AL253^3*'Speed and Load result'!$D$11))/('Edit Conditions'!$C$21))^(1/3)</f>
        <v>2813.0435523477445</v>
      </c>
      <c r="AM256" s="5">
        <f>(((AM221^3*'Speed and Load result'!$D$10)+(AM237^3*'Speed and Load result'!$D$12)+(AM253^3*'Speed and Load result'!$D$11))/('Edit Conditions'!$C$21))^(1/3)</f>
        <v>2813.0435523477445</v>
      </c>
      <c r="AN256" s="5">
        <f>(((AN221^3*'Speed and Load result'!$D$10)+(AN237^3*'Speed and Load result'!$D$12)+(AN253^3*'Speed and Load result'!$D$11))/('Edit Conditions'!$C$21))^(1/3)</f>
        <v>2813.0435523477445</v>
      </c>
      <c r="AO256" s="5">
        <f>(((AO221^3*'Speed and Load result'!$D$10)+(AO237^3*'Speed and Load result'!$D$12)+(AO253^3*'Speed and Load result'!$D$11))/('Edit Conditions'!$C$21))^(1/3)</f>
        <v>2813.0435523477445</v>
      </c>
      <c r="AP256" s="5">
        <f>(((AP221^3*'Speed and Load result'!$D$10)+(AP237^3*'Speed and Load result'!$D$12)+(AP253^3*'Speed and Load result'!$D$11))/('Edit Conditions'!$C$21))^(1/3)</f>
        <v>1260.5937225701769</v>
      </c>
      <c r="AQ256" s="5">
        <f>(((AQ221^3*'Speed and Load result'!$D$10)+(AQ237^3*'Speed and Load result'!$D$12)+(AQ253^3*'Speed and Load result'!$D$11))/('Edit Conditions'!$C$21))^(1/3)</f>
        <v>1260.5937225701769</v>
      </c>
      <c r="AR256" s="5">
        <f>(((AR221^3*'Speed and Load result'!$D$10)+(AR237^3*'Speed and Load result'!$D$12)+(AR253^3*'Speed and Load result'!$D$11))/('Edit Conditions'!$C$21))^(1/3)</f>
        <v>1260.5937225701769</v>
      </c>
      <c r="AS256" s="5">
        <f>(((AS221^3*'Speed and Load result'!$D$10)+(AS237^3*'Speed and Load result'!$D$12)+(AS253^3*'Speed and Load result'!$D$11))/('Edit Conditions'!$C$21))^(1/3)</f>
        <v>1260.5937225701769</v>
      </c>
      <c r="AT256" s="5">
        <f>(((AT221^3*'Speed and Load result'!$D$10)+(AT237^3*'Speed and Load result'!$D$12)+(AT253^3*'Speed and Load result'!$D$11))/('Edit Conditions'!$C$21))^(1/3)</f>
        <v>1260.5937225701769</v>
      </c>
      <c r="AU256" s="5">
        <f>(((AU221^3*'Speed and Load result'!$D$10)+(AU237^3*'Speed and Load result'!$D$12)+(AU253^3*'Speed and Load result'!$D$11))/('Edit Conditions'!$C$21))^(1/3)</f>
        <v>1260.5937225701769</v>
      </c>
      <c r="AV256" s="5">
        <f>(((AV221^3*'Speed and Load result'!$D$10)+(AV237^3*'Speed and Load result'!$D$12)+(AV253^3*'Speed and Load result'!$D$11))/('Edit Conditions'!$C$21))^(1/3)</f>
        <v>2012.2526551540684</v>
      </c>
      <c r="AW256" s="5">
        <f>(((AW221^3*'Speed and Load result'!$D$10)+(AW237^3*'Speed and Load result'!$D$12)+(AW253^3*'Speed and Load result'!$D$11))/('Edit Conditions'!$C$21))^(1/3)</f>
        <v>2012.2526551540684</v>
      </c>
      <c r="AX256" s="5">
        <f>(((AX221^3*'Speed and Load result'!$D$10)+(AX237^3*'Speed and Load result'!$D$12)+(AX253^3*'Speed and Load result'!$D$11))/('Edit Conditions'!$C$21))^(1/3)</f>
        <v>2012.2526551540684</v>
      </c>
      <c r="AY256" s="5">
        <f>(((AY221^3*'Speed and Load result'!$D$10)+(AY237^3*'Speed and Load result'!$D$12)+(AY253^3*'Speed and Load result'!$D$11))/('Edit Conditions'!$C$21))^(1/3)</f>
        <v>2012.2526551540684</v>
      </c>
      <c r="AZ256" s="5">
        <f>(((AZ221^3*'Speed and Load result'!$D$10)+(AZ237^3*'Speed and Load result'!$D$12)+(AZ253^3*'Speed and Load result'!$D$11))/('Edit Conditions'!$C$21))^(1/3)</f>
        <v>2012.2526551540684</v>
      </c>
      <c r="BA256" s="5">
        <f>(((BA221^3*'Speed and Load result'!$D$10)+(BA237^3*'Speed and Load result'!$D$12)+(BA253^3*'Speed and Load result'!$D$11))/('Edit Conditions'!$C$21))^(1/3)</f>
        <v>2012.2526551540684</v>
      </c>
      <c r="BB256" s="5">
        <f>(((BB221^3*'Speed and Load result'!$D$10)+(BB237^3*'Speed and Load result'!$D$12)+(BB253^3*'Speed and Load result'!$D$11))/('Edit Conditions'!$C$21))^(1/3)</f>
        <v>914.45798288461697</v>
      </c>
      <c r="BC256" s="5">
        <f>(((BC221^3*'Speed and Load result'!$D$10)+(BC237^3*'Speed and Load result'!$D$12)+(BC253^3*'Speed and Load result'!$D$11))/('Edit Conditions'!$C$21))^(1/3)</f>
        <v>914.45798288461697</v>
      </c>
      <c r="BD256" s="5">
        <f>(((BD221^3*'Speed and Load result'!$D$10)+(BD237^3*'Speed and Load result'!$D$12)+(BD253^3*'Speed and Load result'!$D$11))/('Edit Conditions'!$C$21))^(1/3)</f>
        <v>914.45798288461697</v>
      </c>
      <c r="BE256" s="5">
        <f>(((BE221^3*'Speed and Load result'!$D$10)+(BE237^3*'Speed and Load result'!$D$12)+(BE253^3*'Speed and Load result'!$D$11))/('Edit Conditions'!$C$21))^(1/3)</f>
        <v>914.45798288461697</v>
      </c>
      <c r="BF256" s="5">
        <f>(((BF221^3*'Speed and Load result'!$D$10)+(BF237^3*'Speed and Load result'!$D$12)+(BF253^3*'Speed and Load result'!$D$11))/('Edit Conditions'!$C$21))^(1/3)</f>
        <v>914.45798288461697</v>
      </c>
      <c r="BG256" s="5">
        <f>(((BG221^3*'Speed and Load result'!$D$10)+(BG237^3*'Speed and Load result'!$D$12)+(BG253^3*'Speed and Load result'!$D$11))/('Edit Conditions'!$C$21))^(1/3)</f>
        <v>914.45798288461697</v>
      </c>
      <c r="BH256" s="5">
        <f>(((BH221^3*'Speed and Load result'!$D$10)+(BH237^3*'Speed and Load result'!$D$12)+(BH253^3*'Speed and Load result'!$D$11))/('Edit Conditions'!$C$21))^(1/3)</f>
        <v>1774.6109246334943</v>
      </c>
      <c r="BI256" s="5">
        <f>(((BI221^3*'Speed and Load result'!$D$10)+(BI237^3*'Speed and Load result'!$D$12)+(BI253^3*'Speed and Load result'!$D$11))/('Edit Conditions'!$C$21))^(1/3)</f>
        <v>1774.6109246334943</v>
      </c>
      <c r="BJ256" s="5">
        <f>(((BJ221^3*'Speed and Load result'!$D$10)+(BJ237^3*'Speed and Load result'!$D$12)+(BJ253^3*'Speed and Load result'!$D$11))/('Edit Conditions'!$C$21))^(1/3)</f>
        <v>1774.6109246334943</v>
      </c>
      <c r="BK256" s="5">
        <f>(((BK221^3*'Speed and Load result'!$D$10)+(BK237^3*'Speed and Load result'!$D$12)+(BK253^3*'Speed and Load result'!$D$11))/('Edit Conditions'!$C$21))^(1/3)</f>
        <v>1774.6109246334943</v>
      </c>
      <c r="BL256" s="5">
        <f>(((BL221^3*'Speed and Load result'!$D$10)+(BL237^3*'Speed and Load result'!$D$12)+(BL253^3*'Speed and Load result'!$D$11))/('Edit Conditions'!$C$21))^(1/3)</f>
        <v>810.50883942556436</v>
      </c>
      <c r="BM256" s="5">
        <f>(((BM221^3*'Speed and Load result'!$D$10)+(BM237^3*'Speed and Load result'!$D$12)+(BM253^3*'Speed and Load result'!$D$11))/('Edit Conditions'!$C$21))^(1/3)</f>
        <v>810.50883942556436</v>
      </c>
      <c r="BN256" s="5">
        <f>(((BN221^3*'Speed and Load result'!$D$10)+(BN237^3*'Speed and Load result'!$D$12)+(BN253^3*'Speed and Load result'!$D$11))/('Edit Conditions'!$C$21))^(1/3)</f>
        <v>810.50883942556436</v>
      </c>
      <c r="BO256" s="5">
        <f>(((BO221^3*'Speed and Load result'!$D$10)+(BO237^3*'Speed and Load result'!$D$12)+(BO253^3*'Speed and Load result'!$D$11))/('Edit Conditions'!$C$21))^(1/3)</f>
        <v>810.50883942556436</v>
      </c>
    </row>
    <row r="257" spans="2:67" hidden="1">
      <c r="B257" s="101"/>
      <c r="C257" s="5" t="s">
        <v>135</v>
      </c>
      <c r="D257" s="9" t="s">
        <v>272</v>
      </c>
      <c r="E257" s="5">
        <f>E179*(E177/E191/E256)^3</f>
        <v>0.49683514909594356</v>
      </c>
      <c r="F257" s="5">
        <f t="shared" ref="F257:BO257" si="67">F179*(F177/F191/F256)^3</f>
        <v>0.49683514909594356</v>
      </c>
      <c r="G257" s="5">
        <f t="shared" si="67"/>
        <v>0.49795678376078623</v>
      </c>
      <c r="H257" s="5">
        <f t="shared" si="67"/>
        <v>0.49795678376078623</v>
      </c>
      <c r="I257" s="5">
        <f t="shared" si="67"/>
        <v>10.30657313937102</v>
      </c>
      <c r="J257" s="5">
        <f t="shared" si="67"/>
        <v>9.983575012648739</v>
      </c>
      <c r="K257" s="5">
        <f t="shared" si="67"/>
        <v>21.96091141300538</v>
      </c>
      <c r="L257" s="5">
        <f t="shared" si="67"/>
        <v>21.94439097424252</v>
      </c>
      <c r="M257" s="5">
        <f t="shared" si="67"/>
        <v>290.74976985316079</v>
      </c>
      <c r="N257" s="5">
        <f t="shared" si="67"/>
        <v>292.03885411741646</v>
      </c>
      <c r="O257" s="5">
        <f t="shared" si="67"/>
        <v>292.76170474884327</v>
      </c>
      <c r="P257" s="5">
        <f t="shared" si="67"/>
        <v>292.2753496145661</v>
      </c>
      <c r="Q257" s="5">
        <f t="shared" si="67"/>
        <v>3245.4009228231594</v>
      </c>
      <c r="R257" s="5">
        <f t="shared" si="67"/>
        <v>3253.4338953993115</v>
      </c>
      <c r="S257" s="5">
        <f t="shared" si="67"/>
        <v>1644.4803482021575</v>
      </c>
      <c r="T257" s="5">
        <f t="shared" si="67"/>
        <v>1644.1712440082842</v>
      </c>
      <c r="U257" s="5">
        <f t="shared" si="67"/>
        <v>1652.2601554859939</v>
      </c>
      <c r="V257" s="5">
        <f t="shared" si="67"/>
        <v>17393.553821380538</v>
      </c>
      <c r="W257" s="5">
        <f t="shared" si="67"/>
        <v>17390.284447904338</v>
      </c>
      <c r="X257" s="5">
        <f t="shared" si="67"/>
        <v>17475.840299816911</v>
      </c>
      <c r="Y257" s="5">
        <f t="shared" si="67"/>
        <v>6480.0384987542984</v>
      </c>
      <c r="Z257" s="5">
        <f t="shared" si="67"/>
        <v>6443.5456735252428</v>
      </c>
      <c r="AA257" s="5">
        <f t="shared" si="67"/>
        <v>6477.249373838893</v>
      </c>
      <c r="AB257" s="5">
        <f t="shared" si="67"/>
        <v>6457.2494102681449</v>
      </c>
      <c r="AC257" s="5">
        <f t="shared" si="67"/>
        <v>66424.920017727694</v>
      </c>
      <c r="AD257" s="5">
        <f t="shared" si="67"/>
        <v>66772.363135394116</v>
      </c>
      <c r="AE257" s="5">
        <f t="shared" si="67"/>
        <v>22667.323500522609</v>
      </c>
      <c r="AF257" s="5">
        <f t="shared" si="67"/>
        <v>22695.550804661052</v>
      </c>
      <c r="AG257" s="5">
        <f t="shared" si="67"/>
        <v>22586.608857715131</v>
      </c>
      <c r="AH257" s="5">
        <f t="shared" si="67"/>
        <v>237262.22016896182</v>
      </c>
      <c r="AI257" s="5">
        <f t="shared" si="67"/>
        <v>237557.679526972</v>
      </c>
      <c r="AJ257" s="5">
        <f t="shared" si="67"/>
        <v>1540.6409562718495</v>
      </c>
      <c r="AK257" s="5">
        <f t="shared" si="67"/>
        <v>1540.6409562718495</v>
      </c>
      <c r="AL257" s="5">
        <f t="shared" si="67"/>
        <v>1541.5677571311403</v>
      </c>
      <c r="AM257" s="5">
        <f t="shared" si="67"/>
        <v>1541.5677571311403</v>
      </c>
      <c r="AN257" s="5">
        <f t="shared" si="67"/>
        <v>1552.54560282126</v>
      </c>
      <c r="AO257" s="5">
        <f t="shared" si="67"/>
        <v>1552.54560282126</v>
      </c>
      <c r="AP257" s="5">
        <f t="shared" si="67"/>
        <v>17120.064116777692</v>
      </c>
      <c r="AQ257" s="5">
        <f t="shared" si="67"/>
        <v>17120.064116777692</v>
      </c>
      <c r="AR257" s="5">
        <f t="shared" si="67"/>
        <v>17130.363005736832</v>
      </c>
      <c r="AS257" s="5">
        <f t="shared" si="67"/>
        <v>17130.363005736832</v>
      </c>
      <c r="AT257" s="5">
        <f t="shared" si="67"/>
        <v>17252.35211768005</v>
      </c>
      <c r="AU257" s="5">
        <f t="shared" si="67"/>
        <v>17252.35211768005</v>
      </c>
      <c r="AV257" s="5">
        <f t="shared" si="67"/>
        <v>23766.0408672749</v>
      </c>
      <c r="AW257" s="5">
        <f t="shared" si="67"/>
        <v>23766.0408672749</v>
      </c>
      <c r="AX257" s="5">
        <f t="shared" si="67"/>
        <v>23712.445711766264</v>
      </c>
      <c r="AY257" s="5">
        <f t="shared" si="67"/>
        <v>23712.445711766264</v>
      </c>
      <c r="AZ257" s="5">
        <f t="shared" si="67"/>
        <v>23553.707173920127</v>
      </c>
      <c r="BA257" s="5">
        <f t="shared" si="67"/>
        <v>23553.707173920127</v>
      </c>
      <c r="BB257" s="5">
        <f t="shared" si="67"/>
        <v>253228.80202338824</v>
      </c>
      <c r="BC257" s="5">
        <f t="shared" si="67"/>
        <v>253228.80202338824</v>
      </c>
      <c r="BD257" s="5">
        <f t="shared" si="67"/>
        <v>252657.74195076176</v>
      </c>
      <c r="BE257" s="5">
        <f t="shared" si="67"/>
        <v>252657.74195076176</v>
      </c>
      <c r="BF257" s="5">
        <f t="shared" si="67"/>
        <v>250966.37189892147</v>
      </c>
      <c r="BG257" s="5">
        <f t="shared" si="67"/>
        <v>250966.37189892147</v>
      </c>
      <c r="BH257" s="5">
        <f t="shared" si="67"/>
        <v>91865.276339961594</v>
      </c>
      <c r="BI257" s="5">
        <f t="shared" si="67"/>
        <v>91865.276339961594</v>
      </c>
      <c r="BJ257" s="5">
        <f t="shared" si="67"/>
        <v>91872.723599483026</v>
      </c>
      <c r="BK257" s="5">
        <f t="shared" si="67"/>
        <v>91872.723599483026</v>
      </c>
      <c r="BL257" s="5">
        <f t="shared" si="67"/>
        <v>964245.38973964308</v>
      </c>
      <c r="BM257" s="5">
        <f t="shared" si="67"/>
        <v>964245.38973964308</v>
      </c>
      <c r="BN257" s="5">
        <f t="shared" si="67"/>
        <v>964323.5584008157</v>
      </c>
      <c r="BO257" s="5">
        <f t="shared" si="67"/>
        <v>964323.5584008157</v>
      </c>
    </row>
    <row r="258" spans="2:67" hidden="1">
      <c r="B258" s="101"/>
    </row>
    <row r="259" spans="2:67" hidden="1">
      <c r="B259" s="101"/>
      <c r="C259" s="5" t="s">
        <v>138</v>
      </c>
      <c r="D259" s="9" t="s">
        <v>270</v>
      </c>
      <c r="E259" s="5">
        <f>(((E222^3*'Speed and Load result'!$D$10)+(E238^3*'Speed and Load result'!$D$12)+(E254^3*'Speed and Load result'!$D$11))/('Edit Conditions'!$C$21))^(1/3)</f>
        <v>15.20860881259097</v>
      </c>
      <c r="F259" s="5">
        <f>(((F222^3*'Speed and Load result'!$D$10)+(F238^3*'Speed and Load result'!$D$12)+(F254^3*'Speed and Load result'!$D$11))/('Edit Conditions'!$C$21))^(1/3)</f>
        <v>15.20860881259097</v>
      </c>
      <c r="G259" s="5">
        <f>(((G222^3*'Speed and Load result'!$D$10)+(G238^3*'Speed and Load result'!$D$12)+(G254^3*'Speed and Load result'!$D$11))/('Edit Conditions'!$C$21))^(1/3)</f>
        <v>15.20860881259097</v>
      </c>
      <c r="H259" s="5">
        <f>(((H222^3*'Speed and Load result'!$D$10)+(H238^3*'Speed and Load result'!$D$12)+(H254^3*'Speed and Load result'!$D$11))/('Edit Conditions'!$C$21))^(1/3)</f>
        <v>15.20860881259097</v>
      </c>
      <c r="I259" s="5">
        <f>(((I222^3*'Speed and Load result'!$D$10)+(I238^3*'Speed and Load result'!$D$12)+(I254^3*'Speed and Load result'!$D$11))/('Edit Conditions'!$C$21))^(1/3)</f>
        <v>15.20860881259097</v>
      </c>
      <c r="J259" s="5">
        <f>(((J222^3*'Speed and Load result'!$D$10)+(J238^3*'Speed and Load result'!$D$12)+(J254^3*'Speed and Load result'!$D$11))/('Edit Conditions'!$C$21))^(1/3)</f>
        <v>15.20860881259097</v>
      </c>
      <c r="K259" s="5">
        <f>(((K222^3*'Speed and Load result'!$D$10)+(K238^3*'Speed and Load result'!$D$12)+(K254^3*'Speed and Load result'!$D$11))/('Edit Conditions'!$C$21))^(1/3)</f>
        <v>15.20860881259097</v>
      </c>
      <c r="L259" s="5">
        <f>(((L222^3*'Speed and Load result'!$D$10)+(L238^3*'Speed and Load result'!$D$12)+(L254^3*'Speed and Load result'!$D$11))/('Edit Conditions'!$C$21))^(1/3)</f>
        <v>15.20860881259097</v>
      </c>
      <c r="M259" s="5">
        <f>(((M222^3*'Speed and Load result'!$D$10)+(M238^3*'Speed and Load result'!$D$12)+(M254^3*'Speed and Load result'!$D$11))/('Edit Conditions'!$C$21))^(1/3)</f>
        <v>15.20860881259097</v>
      </c>
      <c r="N259" s="5">
        <f>(((N222^3*'Speed and Load result'!$D$10)+(N238^3*'Speed and Load result'!$D$12)+(N254^3*'Speed and Load result'!$D$11))/('Edit Conditions'!$C$21))^(1/3)</f>
        <v>15.20860881259097</v>
      </c>
      <c r="O259" s="5">
        <f>(((O222^3*'Speed and Load result'!$D$10)+(O238^3*'Speed and Load result'!$D$12)+(O254^3*'Speed and Load result'!$D$11))/('Edit Conditions'!$C$21))^(1/3)</f>
        <v>15.20860881259097</v>
      </c>
      <c r="P259" s="5">
        <f>(((P222^3*'Speed and Load result'!$D$10)+(P238^3*'Speed and Load result'!$D$12)+(P254^3*'Speed and Load result'!$D$11))/('Edit Conditions'!$C$21))^(1/3)</f>
        <v>15.20860881259097</v>
      </c>
      <c r="Q259" s="5">
        <f>(((Q222^3*'Speed and Load result'!$D$10)+(Q238^3*'Speed and Load result'!$D$12)+(Q254^3*'Speed and Load result'!$D$11))/('Edit Conditions'!$C$21))^(1/3)</f>
        <v>15.20860881259097</v>
      </c>
      <c r="R259" s="5">
        <f>(((R222^3*'Speed and Load result'!$D$10)+(R238^3*'Speed and Load result'!$D$12)+(R254^3*'Speed and Load result'!$D$11))/('Edit Conditions'!$C$21))^(1/3)</f>
        <v>15.20860881259097</v>
      </c>
      <c r="S259" s="5">
        <f>(((S222^3*'Speed and Load result'!$D$10)+(S238^3*'Speed and Load result'!$D$12)+(S254^3*'Speed and Load result'!$D$11))/('Edit Conditions'!$C$21))^(1/3)</f>
        <v>15.20860881259097</v>
      </c>
      <c r="T259" s="5">
        <f>(((T222^3*'Speed and Load result'!$D$10)+(T238^3*'Speed and Load result'!$D$12)+(T254^3*'Speed and Load result'!$D$11))/('Edit Conditions'!$C$21))^(1/3)</f>
        <v>15.20860881259097</v>
      </c>
      <c r="U259" s="5">
        <f>(((U222^3*'Speed and Load result'!$D$10)+(U238^3*'Speed and Load result'!$D$12)+(U254^3*'Speed and Load result'!$D$11))/('Edit Conditions'!$C$21))^(1/3)</f>
        <v>15.20860881259097</v>
      </c>
      <c r="V259" s="5">
        <f>(((V222^3*'Speed and Load result'!$D$10)+(V238^3*'Speed and Load result'!$D$12)+(V254^3*'Speed and Load result'!$D$11))/('Edit Conditions'!$C$21))^(1/3)</f>
        <v>15.20860881259097</v>
      </c>
      <c r="W259" s="5">
        <f>(((W222^3*'Speed and Load result'!$D$10)+(W238^3*'Speed and Load result'!$D$12)+(W254^3*'Speed and Load result'!$D$11))/('Edit Conditions'!$C$21))^(1/3)</f>
        <v>15.20860881259097</v>
      </c>
      <c r="X259" s="5">
        <f>(((X222^3*'Speed and Load result'!$D$10)+(X238^3*'Speed and Load result'!$D$12)+(X254^3*'Speed and Load result'!$D$11))/('Edit Conditions'!$C$21))^(1/3)</f>
        <v>15.20860881259097</v>
      </c>
      <c r="Y259" s="5">
        <f>(((Y222^3*'Speed and Load result'!$D$10)+(Y238^3*'Speed and Load result'!$D$12)+(Y254^3*'Speed and Load result'!$D$11))/('Edit Conditions'!$C$21))^(1/3)</f>
        <v>15.20860881259097</v>
      </c>
      <c r="Z259" s="5">
        <f>(((Z222^3*'Speed and Load result'!$D$10)+(Z238^3*'Speed and Load result'!$D$12)+(Z254^3*'Speed and Load result'!$D$11))/('Edit Conditions'!$C$21))^(1/3)</f>
        <v>15.20860881259097</v>
      </c>
      <c r="AA259" s="5">
        <f>(((AA222^3*'Speed and Load result'!$D$10)+(AA238^3*'Speed and Load result'!$D$12)+(AA254^3*'Speed and Load result'!$D$11))/('Edit Conditions'!$C$21))^(1/3)</f>
        <v>15.20860881259097</v>
      </c>
      <c r="AB259" s="5">
        <f>(((AB222^3*'Speed and Load result'!$D$10)+(AB238^3*'Speed and Load result'!$D$12)+(AB254^3*'Speed and Load result'!$D$11))/('Edit Conditions'!$C$21))^(1/3)</f>
        <v>15.20860881259097</v>
      </c>
      <c r="AC259" s="5">
        <f>(((AC222^3*'Speed and Load result'!$D$10)+(AC238^3*'Speed and Load result'!$D$12)+(AC254^3*'Speed and Load result'!$D$11))/('Edit Conditions'!$C$21))^(1/3)</f>
        <v>15.20860881259097</v>
      </c>
      <c r="AD259" s="5">
        <f>(((AD222^3*'Speed and Load result'!$D$10)+(AD238^3*'Speed and Load result'!$D$12)+(AD254^3*'Speed and Load result'!$D$11))/('Edit Conditions'!$C$21))^(1/3)</f>
        <v>15.20860881259097</v>
      </c>
      <c r="AE259" s="5">
        <f>(((AE222^3*'Speed and Load result'!$D$10)+(AE238^3*'Speed and Load result'!$D$12)+(AE254^3*'Speed and Load result'!$D$11))/('Edit Conditions'!$C$21))^(1/3)</f>
        <v>15.20860881259097</v>
      </c>
      <c r="AF259" s="5">
        <f>(((AF222^3*'Speed and Load result'!$D$10)+(AF238^3*'Speed and Load result'!$D$12)+(AF254^3*'Speed and Load result'!$D$11))/('Edit Conditions'!$C$21))^(1/3)</f>
        <v>15.20860881259097</v>
      </c>
      <c r="AG259" s="5">
        <f>(((AG222^3*'Speed and Load result'!$D$10)+(AG238^3*'Speed and Load result'!$D$12)+(AG254^3*'Speed and Load result'!$D$11))/('Edit Conditions'!$C$21))^(1/3)</f>
        <v>15.20860881259097</v>
      </c>
      <c r="AH259" s="5">
        <f>(((AH222^3*'Speed and Load result'!$D$10)+(AH238^3*'Speed and Load result'!$D$12)+(AH254^3*'Speed and Load result'!$D$11))/('Edit Conditions'!$C$21))^(1/3)</f>
        <v>15.20860881259097</v>
      </c>
      <c r="AI259" s="5">
        <f>(((AI222^3*'Speed and Load result'!$D$10)+(AI238^3*'Speed and Load result'!$D$12)+(AI254^3*'Speed and Load result'!$D$11))/('Edit Conditions'!$C$21))^(1/3)</f>
        <v>15.20860881259097</v>
      </c>
      <c r="AJ259" s="5">
        <f>(((AJ222^3*'Speed and Load result'!$D$10)+(AJ238^3*'Speed and Load result'!$D$12)+(AJ254^3*'Speed and Load result'!$D$11))/('Edit Conditions'!$C$21))^(1/3)</f>
        <v>15.20860881259097</v>
      </c>
      <c r="AK259" s="5">
        <f>(((AK222^3*'Speed and Load result'!$D$10)+(AK238^3*'Speed and Load result'!$D$12)+(AK254^3*'Speed and Load result'!$D$11))/('Edit Conditions'!$C$21))^(1/3)</f>
        <v>15.20860881259097</v>
      </c>
      <c r="AL259" s="5">
        <f>(((AL222^3*'Speed and Load result'!$D$10)+(AL238^3*'Speed and Load result'!$D$12)+(AL254^3*'Speed and Load result'!$D$11))/('Edit Conditions'!$C$21))^(1/3)</f>
        <v>15.20860881259097</v>
      </c>
      <c r="AM259" s="5">
        <f>(((AM222^3*'Speed and Load result'!$D$10)+(AM238^3*'Speed and Load result'!$D$12)+(AM254^3*'Speed and Load result'!$D$11))/('Edit Conditions'!$C$21))^(1/3)</f>
        <v>15.20860881259097</v>
      </c>
      <c r="AN259" s="5">
        <f>(((AN222^3*'Speed and Load result'!$D$10)+(AN238^3*'Speed and Load result'!$D$12)+(AN254^3*'Speed and Load result'!$D$11))/('Edit Conditions'!$C$21))^(1/3)</f>
        <v>15.20860881259097</v>
      </c>
      <c r="AO259" s="5">
        <f>(((AO222^3*'Speed and Load result'!$D$10)+(AO238^3*'Speed and Load result'!$D$12)+(AO254^3*'Speed and Load result'!$D$11))/('Edit Conditions'!$C$21))^(1/3)</f>
        <v>15.20860881259097</v>
      </c>
      <c r="AP259" s="5">
        <f>(((AP222^3*'Speed and Load result'!$D$10)+(AP238^3*'Speed and Load result'!$D$12)+(AP254^3*'Speed and Load result'!$D$11))/('Edit Conditions'!$C$21))^(1/3)</f>
        <v>15.20860881259097</v>
      </c>
      <c r="AQ259" s="5">
        <f>(((AQ222^3*'Speed and Load result'!$D$10)+(AQ238^3*'Speed and Load result'!$D$12)+(AQ254^3*'Speed and Load result'!$D$11))/('Edit Conditions'!$C$21))^(1/3)</f>
        <v>15.20860881259097</v>
      </c>
      <c r="AR259" s="5">
        <f>(((AR222^3*'Speed and Load result'!$D$10)+(AR238^3*'Speed and Load result'!$D$12)+(AR254^3*'Speed and Load result'!$D$11))/('Edit Conditions'!$C$21))^(1/3)</f>
        <v>15.20860881259097</v>
      </c>
      <c r="AS259" s="5">
        <f>(((AS222^3*'Speed and Load result'!$D$10)+(AS238^3*'Speed and Load result'!$D$12)+(AS254^3*'Speed and Load result'!$D$11))/('Edit Conditions'!$C$21))^(1/3)</f>
        <v>15.20860881259097</v>
      </c>
      <c r="AT259" s="5">
        <f>(((AT222^3*'Speed and Load result'!$D$10)+(AT238^3*'Speed and Load result'!$D$12)+(AT254^3*'Speed and Load result'!$D$11))/('Edit Conditions'!$C$21))^(1/3)</f>
        <v>15.20860881259097</v>
      </c>
      <c r="AU259" s="5">
        <f>(((AU222^3*'Speed and Load result'!$D$10)+(AU238^3*'Speed and Load result'!$D$12)+(AU254^3*'Speed and Load result'!$D$11))/('Edit Conditions'!$C$21))^(1/3)</f>
        <v>15.20860881259097</v>
      </c>
      <c r="AV259" s="5">
        <f>(((AV222^3*'Speed and Load result'!$D$10)+(AV238^3*'Speed and Load result'!$D$12)+(AV254^3*'Speed and Load result'!$D$11))/('Edit Conditions'!$C$21))^(1/3)</f>
        <v>15.20860881259097</v>
      </c>
      <c r="AW259" s="5">
        <f>(((AW222^3*'Speed and Load result'!$D$10)+(AW238^3*'Speed and Load result'!$D$12)+(AW254^3*'Speed and Load result'!$D$11))/('Edit Conditions'!$C$21))^(1/3)</f>
        <v>15.20860881259097</v>
      </c>
      <c r="AX259" s="5">
        <f>(((AX222^3*'Speed and Load result'!$D$10)+(AX238^3*'Speed and Load result'!$D$12)+(AX254^3*'Speed and Load result'!$D$11))/('Edit Conditions'!$C$21))^(1/3)</f>
        <v>15.20860881259097</v>
      </c>
      <c r="AY259" s="5">
        <f>(((AY222^3*'Speed and Load result'!$D$10)+(AY238^3*'Speed and Load result'!$D$12)+(AY254^3*'Speed and Load result'!$D$11))/('Edit Conditions'!$C$21))^(1/3)</f>
        <v>15.20860881259097</v>
      </c>
      <c r="AZ259" s="5">
        <f>(((AZ222^3*'Speed and Load result'!$D$10)+(AZ238^3*'Speed and Load result'!$D$12)+(AZ254^3*'Speed and Load result'!$D$11))/('Edit Conditions'!$C$21))^(1/3)</f>
        <v>15.20860881259097</v>
      </c>
      <c r="BA259" s="5">
        <f>(((BA222^3*'Speed and Load result'!$D$10)+(BA238^3*'Speed and Load result'!$D$12)+(BA254^3*'Speed and Load result'!$D$11))/('Edit Conditions'!$C$21))^(1/3)</f>
        <v>15.20860881259097</v>
      </c>
      <c r="BB259" s="5">
        <f>(((BB222^3*'Speed and Load result'!$D$10)+(BB238^3*'Speed and Load result'!$D$12)+(BB254^3*'Speed and Load result'!$D$11))/('Edit Conditions'!$C$21))^(1/3)</f>
        <v>15.20860881259097</v>
      </c>
      <c r="BC259" s="5">
        <f>(((BC222^3*'Speed and Load result'!$D$10)+(BC238^3*'Speed and Load result'!$D$12)+(BC254^3*'Speed and Load result'!$D$11))/('Edit Conditions'!$C$21))^(1/3)</f>
        <v>15.20860881259097</v>
      </c>
      <c r="BD259" s="5">
        <f>(((BD222^3*'Speed and Load result'!$D$10)+(BD238^3*'Speed and Load result'!$D$12)+(BD254^3*'Speed and Load result'!$D$11))/('Edit Conditions'!$C$21))^(1/3)</f>
        <v>15.20860881259097</v>
      </c>
      <c r="BE259" s="5">
        <f>(((BE222^3*'Speed and Load result'!$D$10)+(BE238^3*'Speed and Load result'!$D$12)+(BE254^3*'Speed and Load result'!$D$11))/('Edit Conditions'!$C$21))^(1/3)</f>
        <v>15.20860881259097</v>
      </c>
      <c r="BF259" s="5">
        <f>(((BF222^3*'Speed and Load result'!$D$10)+(BF238^3*'Speed and Load result'!$D$12)+(BF254^3*'Speed and Load result'!$D$11))/('Edit Conditions'!$C$21))^(1/3)</f>
        <v>15.20860881259097</v>
      </c>
      <c r="BG259" s="5">
        <f>(((BG222^3*'Speed and Load result'!$D$10)+(BG238^3*'Speed and Load result'!$D$12)+(BG254^3*'Speed and Load result'!$D$11))/('Edit Conditions'!$C$21))^(1/3)</f>
        <v>15.20860881259097</v>
      </c>
      <c r="BH259" s="5">
        <f>(((BH222^3*'Speed and Load result'!$D$10)+(BH238^3*'Speed and Load result'!$D$12)+(BH254^3*'Speed and Load result'!$D$11))/('Edit Conditions'!$C$21))^(1/3)</f>
        <v>15.20860881259097</v>
      </c>
      <c r="BI259" s="5">
        <f>(((BI222^3*'Speed and Load result'!$D$10)+(BI238^3*'Speed and Load result'!$D$12)+(BI254^3*'Speed and Load result'!$D$11))/('Edit Conditions'!$C$21))^(1/3)</f>
        <v>15.20860881259097</v>
      </c>
      <c r="BJ259" s="5">
        <f>(((BJ222^3*'Speed and Load result'!$D$10)+(BJ238^3*'Speed and Load result'!$D$12)+(BJ254^3*'Speed and Load result'!$D$11))/('Edit Conditions'!$C$21))^(1/3)</f>
        <v>15.20860881259097</v>
      </c>
      <c r="BK259" s="5">
        <f>(((BK222^3*'Speed and Load result'!$D$10)+(BK238^3*'Speed and Load result'!$D$12)+(BK254^3*'Speed and Load result'!$D$11))/('Edit Conditions'!$C$21))^(1/3)</f>
        <v>15.20860881259097</v>
      </c>
      <c r="BL259" s="5">
        <f>(((BL222^3*'Speed and Load result'!$D$10)+(BL238^3*'Speed and Load result'!$D$12)+(BL254^3*'Speed and Load result'!$D$11))/('Edit Conditions'!$C$21))^(1/3)</f>
        <v>15.20860881259097</v>
      </c>
      <c r="BM259" s="5">
        <f>(((BM222^3*'Speed and Load result'!$D$10)+(BM238^3*'Speed and Load result'!$D$12)+(BM254^3*'Speed and Load result'!$D$11))/('Edit Conditions'!$C$21))^(1/3)</f>
        <v>15.20860881259097</v>
      </c>
      <c r="BN259" s="5">
        <f>(((BN222^3*'Speed and Load result'!$D$10)+(BN238^3*'Speed and Load result'!$D$12)+(BN254^3*'Speed and Load result'!$D$11))/('Edit Conditions'!$C$21))^(1/3)</f>
        <v>15.20860881259097</v>
      </c>
      <c r="BO259" s="5">
        <f>(((BO222^3*'Speed and Load result'!$D$10)+(BO238^3*'Speed and Load result'!$D$12)+(BO254^3*'Speed and Load result'!$D$11))/('Edit Conditions'!$C$21))^(1/3)</f>
        <v>15.20860881259097</v>
      </c>
    </row>
    <row r="260" spans="2:67" hidden="1">
      <c r="B260" s="101"/>
      <c r="C260" s="5" t="s">
        <v>134</v>
      </c>
      <c r="D260" s="9" t="s">
        <v>269</v>
      </c>
      <c r="E260" s="5">
        <f>E179*(E176/E191/E259)^3</f>
        <v>6465.8339154099431</v>
      </c>
      <c r="F260" s="5">
        <f t="shared" ref="F260:BO260" si="68">F179*(F176/F191/F259)^3</f>
        <v>10928.306412322456</v>
      </c>
      <c r="G260" s="5">
        <f t="shared" si="68"/>
        <v>12931.667830819886</v>
      </c>
      <c r="H260" s="5">
        <f t="shared" si="68"/>
        <v>21856.612824644912</v>
      </c>
      <c r="I260" s="5">
        <f t="shared" si="68"/>
        <v>65320.546720689134</v>
      </c>
      <c r="J260" s="5">
        <f t="shared" si="68"/>
        <v>130641.09344137827</v>
      </c>
      <c r="K260" s="5">
        <f t="shared" si="68"/>
        <v>3061280.5212362991</v>
      </c>
      <c r="L260" s="5">
        <f t="shared" si="68"/>
        <v>3673536.6254835585</v>
      </c>
      <c r="M260" s="5">
        <f t="shared" si="68"/>
        <v>43724145.709723994</v>
      </c>
      <c r="N260" s="5">
        <f t="shared" si="68"/>
        <v>18989481.69966061</v>
      </c>
      <c r="O260" s="5">
        <f t="shared" si="68"/>
        <v>37978963.399321221</v>
      </c>
      <c r="P260" s="5">
        <f t="shared" si="68"/>
        <v>170986510.2686334</v>
      </c>
      <c r="Q260" s="5">
        <f t="shared" si="68"/>
        <v>18989481.69966061</v>
      </c>
      <c r="R260" s="5">
        <f t="shared" si="68"/>
        <v>37978963.399321221</v>
      </c>
      <c r="S260" s="5">
        <f t="shared" si="68"/>
        <v>321299410.69531131</v>
      </c>
      <c r="T260" s="5">
        <f t="shared" si="68"/>
        <v>578897797.11572766</v>
      </c>
      <c r="U260" s="5">
        <f t="shared" si="68"/>
        <v>311969629.71291202</v>
      </c>
      <c r="V260" s="5">
        <f t="shared" si="68"/>
        <v>321299410.69531131</v>
      </c>
      <c r="W260" s="5">
        <f t="shared" si="68"/>
        <v>578897797.11572766</v>
      </c>
      <c r="X260" s="5">
        <f t="shared" si="68"/>
        <v>311969629.71291202</v>
      </c>
      <c r="Y260" s="5">
        <f t="shared" si="68"/>
        <v>321299410.69531131</v>
      </c>
      <c r="Z260" s="5">
        <f t="shared" si="68"/>
        <v>578897797.11572766</v>
      </c>
      <c r="AA260" s="5">
        <f t="shared" si="68"/>
        <v>311969629.71291202</v>
      </c>
      <c r="AB260" s="5">
        <f t="shared" si="68"/>
        <v>643180585.2248832</v>
      </c>
      <c r="AC260" s="5">
        <f t="shared" si="68"/>
        <v>578897797.11572766</v>
      </c>
      <c r="AD260" s="5">
        <f t="shared" si="68"/>
        <v>311969629.71291202</v>
      </c>
      <c r="AE260" s="5">
        <f t="shared" si="68"/>
        <v>2130430090.9931362</v>
      </c>
      <c r="AF260" s="5">
        <f t="shared" si="68"/>
        <v>1157795594.2314553</v>
      </c>
      <c r="AG260" s="5">
        <f t="shared" si="68"/>
        <v>7904358580.369523</v>
      </c>
      <c r="AH260" s="5">
        <f t="shared" si="68"/>
        <v>2130430090.9931362</v>
      </c>
      <c r="AI260" s="5">
        <f t="shared" si="68"/>
        <v>1157795594.2314553</v>
      </c>
      <c r="AJ260" s="5">
        <f t="shared" si="68"/>
        <v>22208619.442813501</v>
      </c>
      <c r="AK260" s="5">
        <f t="shared" si="68"/>
        <v>43724145.709723994</v>
      </c>
      <c r="AL260" s="5">
        <f t="shared" si="68"/>
        <v>11826594.893755153</v>
      </c>
      <c r="AM260" s="5">
        <f t="shared" si="68"/>
        <v>18989481.69966061</v>
      </c>
      <c r="AN260" s="5">
        <f t="shared" si="68"/>
        <v>23653189.787510306</v>
      </c>
      <c r="AO260" s="5">
        <f t="shared" si="68"/>
        <v>37978963.399321221</v>
      </c>
      <c r="AP260" s="5">
        <f t="shared" si="68"/>
        <v>22208619.442813501</v>
      </c>
      <c r="AQ260" s="5">
        <f t="shared" si="68"/>
        <v>43724145.709723994</v>
      </c>
      <c r="AR260" s="5">
        <f t="shared" si="68"/>
        <v>11826594.893755153</v>
      </c>
      <c r="AS260" s="5">
        <f t="shared" si="68"/>
        <v>18989481.69966061</v>
      </c>
      <c r="AT260" s="5">
        <f t="shared" si="68"/>
        <v>23653189.787510306</v>
      </c>
      <c r="AU260" s="5">
        <f t="shared" si="68"/>
        <v>37978963.399321221</v>
      </c>
      <c r="AV260" s="5">
        <f t="shared" si="68"/>
        <v>260922134.16401809</v>
      </c>
      <c r="AW260" s="5">
        <f t="shared" si="68"/>
        <v>294396636.79247493</v>
      </c>
      <c r="AX260" s="5">
        <f t="shared" si="68"/>
        <v>219508071.4708333</v>
      </c>
      <c r="AY260" s="5">
        <f t="shared" si="68"/>
        <v>578897797.11572766</v>
      </c>
      <c r="AZ260" s="5">
        <f t="shared" si="68"/>
        <v>198187377.3095873</v>
      </c>
      <c r="BA260" s="5">
        <f t="shared" si="68"/>
        <v>311969629.71291202</v>
      </c>
      <c r="BB260" s="5">
        <f t="shared" si="68"/>
        <v>260922134.16401809</v>
      </c>
      <c r="BC260" s="5">
        <f t="shared" si="68"/>
        <v>294396636.79247493</v>
      </c>
      <c r="BD260" s="5">
        <f t="shared" si="68"/>
        <v>219508071.4708333</v>
      </c>
      <c r="BE260" s="5">
        <f t="shared" si="68"/>
        <v>578897797.11572766</v>
      </c>
      <c r="BF260" s="5">
        <f t="shared" si="68"/>
        <v>198187377.3095873</v>
      </c>
      <c r="BG260" s="5">
        <f t="shared" si="68"/>
        <v>311969629.71291202</v>
      </c>
      <c r="BH260" s="5">
        <f t="shared" si="68"/>
        <v>917037930.72833478</v>
      </c>
      <c r="BI260" s="5">
        <f t="shared" si="68"/>
        <v>2130430090.9931362</v>
      </c>
      <c r="BJ260" s="5">
        <f t="shared" si="68"/>
        <v>489830020.26485139</v>
      </c>
      <c r="BK260" s="5">
        <f t="shared" si="68"/>
        <v>1157795594.2314553</v>
      </c>
      <c r="BL260" s="5">
        <f t="shared" si="68"/>
        <v>917037930.72833478</v>
      </c>
      <c r="BM260" s="5">
        <f t="shared" si="68"/>
        <v>2130430090.9931362</v>
      </c>
      <c r="BN260" s="5">
        <f t="shared" si="68"/>
        <v>489830020.26485139</v>
      </c>
      <c r="BO260" s="5">
        <f t="shared" si="68"/>
        <v>1157795594.2314553</v>
      </c>
    </row>
    <row r="261" spans="2:67" hidden="1">
      <c r="B261" s="101"/>
    </row>
    <row r="262" spans="2:67" hidden="1">
      <c r="B262" s="101"/>
      <c r="C262" s="5" t="s">
        <v>139</v>
      </c>
      <c r="D262" s="9" t="s">
        <v>267</v>
      </c>
      <c r="E262" s="5">
        <f>E259</f>
        <v>15.20860881259097</v>
      </c>
      <c r="F262" s="5">
        <f t="shared" ref="F262:BO262" si="69">F259</f>
        <v>15.20860881259097</v>
      </c>
      <c r="G262" s="5">
        <f t="shared" si="69"/>
        <v>15.20860881259097</v>
      </c>
      <c r="H262" s="5">
        <f t="shared" si="69"/>
        <v>15.20860881259097</v>
      </c>
      <c r="I262" s="5">
        <f t="shared" si="69"/>
        <v>15.20860881259097</v>
      </c>
      <c r="J262" s="5">
        <f t="shared" si="69"/>
        <v>15.20860881259097</v>
      </c>
      <c r="K262" s="5">
        <f t="shared" si="69"/>
        <v>15.20860881259097</v>
      </c>
      <c r="L262" s="5">
        <f t="shared" si="69"/>
        <v>15.20860881259097</v>
      </c>
      <c r="M262" s="5">
        <f t="shared" si="69"/>
        <v>15.20860881259097</v>
      </c>
      <c r="N262" s="5">
        <f t="shared" si="69"/>
        <v>15.20860881259097</v>
      </c>
      <c r="O262" s="5">
        <f t="shared" si="69"/>
        <v>15.20860881259097</v>
      </c>
      <c r="P262" s="5">
        <f t="shared" si="69"/>
        <v>15.20860881259097</v>
      </c>
      <c r="Q262" s="5">
        <f t="shared" si="69"/>
        <v>15.20860881259097</v>
      </c>
      <c r="R262" s="5">
        <f t="shared" si="69"/>
        <v>15.20860881259097</v>
      </c>
      <c r="S262" s="5">
        <f t="shared" si="69"/>
        <v>15.20860881259097</v>
      </c>
      <c r="T262" s="5">
        <f t="shared" si="69"/>
        <v>15.20860881259097</v>
      </c>
      <c r="U262" s="5">
        <f t="shared" si="69"/>
        <v>15.20860881259097</v>
      </c>
      <c r="V262" s="5">
        <f t="shared" si="69"/>
        <v>15.20860881259097</v>
      </c>
      <c r="W262" s="5">
        <f t="shared" si="69"/>
        <v>15.20860881259097</v>
      </c>
      <c r="X262" s="5">
        <f t="shared" si="69"/>
        <v>15.20860881259097</v>
      </c>
      <c r="Y262" s="5">
        <f t="shared" si="69"/>
        <v>15.20860881259097</v>
      </c>
      <c r="Z262" s="5">
        <f t="shared" si="69"/>
        <v>15.20860881259097</v>
      </c>
      <c r="AA262" s="5">
        <f t="shared" si="69"/>
        <v>15.20860881259097</v>
      </c>
      <c r="AB262" s="5">
        <f t="shared" si="69"/>
        <v>15.20860881259097</v>
      </c>
      <c r="AC262" s="5">
        <f t="shared" si="69"/>
        <v>15.20860881259097</v>
      </c>
      <c r="AD262" s="5">
        <f t="shared" si="69"/>
        <v>15.20860881259097</v>
      </c>
      <c r="AE262" s="5">
        <f t="shared" si="69"/>
        <v>15.20860881259097</v>
      </c>
      <c r="AF262" s="5">
        <f t="shared" si="69"/>
        <v>15.20860881259097</v>
      </c>
      <c r="AG262" s="5">
        <f t="shared" si="69"/>
        <v>15.20860881259097</v>
      </c>
      <c r="AH262" s="5">
        <f t="shared" si="69"/>
        <v>15.20860881259097</v>
      </c>
      <c r="AI262" s="5">
        <f t="shared" si="69"/>
        <v>15.20860881259097</v>
      </c>
      <c r="AJ262" s="5">
        <f t="shared" si="69"/>
        <v>15.20860881259097</v>
      </c>
      <c r="AK262" s="5">
        <f t="shared" si="69"/>
        <v>15.20860881259097</v>
      </c>
      <c r="AL262" s="5">
        <f t="shared" si="69"/>
        <v>15.20860881259097</v>
      </c>
      <c r="AM262" s="5">
        <f t="shared" si="69"/>
        <v>15.20860881259097</v>
      </c>
      <c r="AN262" s="5">
        <f t="shared" si="69"/>
        <v>15.20860881259097</v>
      </c>
      <c r="AO262" s="5">
        <f t="shared" si="69"/>
        <v>15.20860881259097</v>
      </c>
      <c r="AP262" s="5">
        <f t="shared" si="69"/>
        <v>15.20860881259097</v>
      </c>
      <c r="AQ262" s="5">
        <f t="shared" si="69"/>
        <v>15.20860881259097</v>
      </c>
      <c r="AR262" s="5">
        <f t="shared" si="69"/>
        <v>15.20860881259097</v>
      </c>
      <c r="AS262" s="5">
        <f t="shared" si="69"/>
        <v>15.20860881259097</v>
      </c>
      <c r="AT262" s="5">
        <f t="shared" si="69"/>
        <v>15.20860881259097</v>
      </c>
      <c r="AU262" s="5">
        <f t="shared" si="69"/>
        <v>15.20860881259097</v>
      </c>
      <c r="AV262" s="5">
        <f t="shared" si="69"/>
        <v>15.20860881259097</v>
      </c>
      <c r="AW262" s="5">
        <f t="shared" si="69"/>
        <v>15.20860881259097</v>
      </c>
      <c r="AX262" s="5">
        <f t="shared" si="69"/>
        <v>15.20860881259097</v>
      </c>
      <c r="AY262" s="5">
        <f t="shared" si="69"/>
        <v>15.20860881259097</v>
      </c>
      <c r="AZ262" s="5">
        <f t="shared" si="69"/>
        <v>15.20860881259097</v>
      </c>
      <c r="BA262" s="5">
        <f t="shared" si="69"/>
        <v>15.20860881259097</v>
      </c>
      <c r="BB262" s="5">
        <f t="shared" si="69"/>
        <v>15.20860881259097</v>
      </c>
      <c r="BC262" s="5">
        <f t="shared" si="69"/>
        <v>15.20860881259097</v>
      </c>
      <c r="BD262" s="5">
        <f t="shared" si="69"/>
        <v>15.20860881259097</v>
      </c>
      <c r="BE262" s="5">
        <f t="shared" si="69"/>
        <v>15.20860881259097</v>
      </c>
      <c r="BF262" s="5">
        <f t="shared" si="69"/>
        <v>15.20860881259097</v>
      </c>
      <c r="BG262" s="5">
        <f t="shared" si="69"/>
        <v>15.20860881259097</v>
      </c>
      <c r="BH262" s="5">
        <f t="shared" si="69"/>
        <v>15.20860881259097</v>
      </c>
      <c r="BI262" s="5">
        <f t="shared" si="69"/>
        <v>15.20860881259097</v>
      </c>
      <c r="BJ262" s="5">
        <f t="shared" si="69"/>
        <v>15.20860881259097</v>
      </c>
      <c r="BK262" s="5">
        <f t="shared" si="69"/>
        <v>15.20860881259097</v>
      </c>
      <c r="BL262" s="5">
        <f t="shared" si="69"/>
        <v>15.20860881259097</v>
      </c>
      <c r="BM262" s="5">
        <f t="shared" si="69"/>
        <v>15.20860881259097</v>
      </c>
      <c r="BN262" s="5">
        <f t="shared" si="69"/>
        <v>15.20860881259097</v>
      </c>
      <c r="BO262" s="5">
        <f t="shared" si="69"/>
        <v>15.20860881259097</v>
      </c>
    </row>
    <row r="263" spans="2:67" hidden="1">
      <c r="B263" s="101"/>
      <c r="C263" s="5" t="s">
        <v>133</v>
      </c>
      <c r="D263" s="9" t="s">
        <v>268</v>
      </c>
      <c r="E263" s="5">
        <f>E179*(E178/E191/E259)^3</f>
        <v>38266.006515453737</v>
      </c>
      <c r="F263" s="5">
        <f t="shared" ref="F263:BO263" si="70">F179*(F178/F191/F259)^3</f>
        <v>38266.006515453737</v>
      </c>
      <c r="G263" s="5">
        <f t="shared" si="70"/>
        <v>76532.013030907474</v>
      </c>
      <c r="H263" s="5">
        <f t="shared" si="70"/>
        <v>76532.013030907474</v>
      </c>
      <c r="I263" s="5">
        <f t="shared" si="70"/>
        <v>3131277.6479961588</v>
      </c>
      <c r="J263" s="5">
        <f t="shared" si="70"/>
        <v>6262555.2959923176</v>
      </c>
      <c r="K263" s="5">
        <f t="shared" si="70"/>
        <v>31312776.479961589</v>
      </c>
      <c r="L263" s="5">
        <f t="shared" si="70"/>
        <v>37575331.775953904</v>
      </c>
      <c r="M263" s="5">
        <f t="shared" si="70"/>
        <v>70067371.800615773</v>
      </c>
      <c r="N263" s="5">
        <f t="shared" si="70"/>
        <v>140134743.60123155</v>
      </c>
      <c r="O263" s="5">
        <f t="shared" si="70"/>
        <v>280269487.20246309</v>
      </c>
      <c r="P263" s="5">
        <f t="shared" si="70"/>
        <v>1355342692.1072578</v>
      </c>
      <c r="Q263" s="5">
        <f t="shared" si="70"/>
        <v>140134743.60123155</v>
      </c>
      <c r="R263" s="5">
        <f t="shared" si="70"/>
        <v>280269487.20246309</v>
      </c>
      <c r="S263" s="5">
        <f t="shared" si="70"/>
        <v>231143506.90654662</v>
      </c>
      <c r="T263" s="5">
        <f t="shared" si="70"/>
        <v>462287013.81309325</v>
      </c>
      <c r="U263" s="5">
        <f t="shared" si="70"/>
        <v>924574027.62618649</v>
      </c>
      <c r="V263" s="5">
        <f t="shared" si="70"/>
        <v>231143506.90654662</v>
      </c>
      <c r="W263" s="5">
        <f t="shared" si="70"/>
        <v>462287013.81309325</v>
      </c>
      <c r="X263" s="5">
        <f t="shared" si="70"/>
        <v>924574027.62618649</v>
      </c>
      <c r="Y263" s="5">
        <f t="shared" si="70"/>
        <v>294396636.79247493</v>
      </c>
      <c r="Z263" s="5">
        <f t="shared" si="70"/>
        <v>588793273.58494985</v>
      </c>
      <c r="AA263" s="5">
        <f t="shared" si="70"/>
        <v>1177586547.1698997</v>
      </c>
      <c r="AB263" s="5">
        <f t="shared" si="70"/>
        <v>1766379820.7548494</v>
      </c>
      <c r="AC263" s="5">
        <f t="shared" si="70"/>
        <v>588793273.58494985</v>
      </c>
      <c r="AD263" s="5">
        <f t="shared" si="70"/>
        <v>1177586547.1698997</v>
      </c>
      <c r="AE263" s="5">
        <f t="shared" si="70"/>
        <v>722151920.63174105</v>
      </c>
      <c r="AF263" s="5">
        <f t="shared" si="70"/>
        <v>1444303841.2634821</v>
      </c>
      <c r="AG263" s="5">
        <f t="shared" si="70"/>
        <v>2166455761.8952231</v>
      </c>
      <c r="AH263" s="5">
        <f t="shared" si="70"/>
        <v>722151920.63174105</v>
      </c>
      <c r="AI263" s="5">
        <f t="shared" si="70"/>
        <v>1444303841.2634821</v>
      </c>
      <c r="AJ263" s="5">
        <f t="shared" si="70"/>
        <v>70067371.800615773</v>
      </c>
      <c r="AK263" s="5">
        <f t="shared" si="70"/>
        <v>70067371.800615773</v>
      </c>
      <c r="AL263" s="5">
        <f t="shared" si="70"/>
        <v>140134743.60123155</v>
      </c>
      <c r="AM263" s="5">
        <f t="shared" si="70"/>
        <v>140134743.60123155</v>
      </c>
      <c r="AN263" s="5">
        <f t="shared" si="70"/>
        <v>280269487.20246309</v>
      </c>
      <c r="AO263" s="5">
        <f t="shared" si="70"/>
        <v>280269487.20246309</v>
      </c>
      <c r="AP263" s="5">
        <f t="shared" si="70"/>
        <v>70067371.800615773</v>
      </c>
      <c r="AQ263" s="5">
        <f t="shared" si="70"/>
        <v>70067371.800615773</v>
      </c>
      <c r="AR263" s="5">
        <f t="shared" si="70"/>
        <v>140134743.60123155</v>
      </c>
      <c r="AS263" s="5">
        <f t="shared" si="70"/>
        <v>140134743.60123155</v>
      </c>
      <c r="AT263" s="5">
        <f t="shared" si="70"/>
        <v>280269487.20246309</v>
      </c>
      <c r="AU263" s="5">
        <f t="shared" si="70"/>
        <v>280269487.20246309</v>
      </c>
      <c r="AV263" s="5">
        <f t="shared" si="70"/>
        <v>294396636.79247493</v>
      </c>
      <c r="AW263" s="5">
        <f t="shared" si="70"/>
        <v>294396636.79247493</v>
      </c>
      <c r="AX263" s="5">
        <f t="shared" si="70"/>
        <v>588793273.58494985</v>
      </c>
      <c r="AY263" s="5">
        <f t="shared" si="70"/>
        <v>588793273.58494985</v>
      </c>
      <c r="AZ263" s="5">
        <f t="shared" si="70"/>
        <v>1177586547.1698997</v>
      </c>
      <c r="BA263" s="5">
        <f t="shared" si="70"/>
        <v>1177586547.1698997</v>
      </c>
      <c r="BB263" s="5">
        <f t="shared" si="70"/>
        <v>294396636.79247493</v>
      </c>
      <c r="BC263" s="5">
        <f t="shared" si="70"/>
        <v>294396636.79247493</v>
      </c>
      <c r="BD263" s="5">
        <f t="shared" si="70"/>
        <v>588793273.58494985</v>
      </c>
      <c r="BE263" s="5">
        <f t="shared" si="70"/>
        <v>588793273.58494985</v>
      </c>
      <c r="BF263" s="5">
        <f t="shared" si="70"/>
        <v>1177586547.1698997</v>
      </c>
      <c r="BG263" s="5">
        <f t="shared" si="70"/>
        <v>1177586547.1698997</v>
      </c>
      <c r="BH263" s="5">
        <f t="shared" si="70"/>
        <v>722151920.63174105</v>
      </c>
      <c r="BI263" s="5">
        <f t="shared" si="70"/>
        <v>722151920.63174105</v>
      </c>
      <c r="BJ263" s="5">
        <f t="shared" si="70"/>
        <v>1444303841.2634821</v>
      </c>
      <c r="BK263" s="5">
        <f t="shared" si="70"/>
        <v>1444303841.2634821</v>
      </c>
      <c r="BL263" s="5">
        <f t="shared" si="70"/>
        <v>722151920.63174105</v>
      </c>
      <c r="BM263" s="5">
        <f t="shared" si="70"/>
        <v>722151920.63174105</v>
      </c>
      <c r="BN263" s="5">
        <f t="shared" si="70"/>
        <v>1444303841.2634821</v>
      </c>
      <c r="BO263" s="5">
        <f t="shared" si="70"/>
        <v>1444303841.2634821</v>
      </c>
    </row>
    <row r="264" spans="2:67" hidden="1"/>
    <row r="265" spans="2:67">
      <c r="B265" s="102" t="s">
        <v>212</v>
      </c>
      <c r="C265" s="5" t="s">
        <v>146</v>
      </c>
      <c r="D265" s="9" t="s">
        <v>261</v>
      </c>
      <c r="E265" s="75">
        <f>MAX(E222,E238,E254)</f>
        <v>16.78125</v>
      </c>
      <c r="F265" s="75">
        <f t="shared" ref="F265:BO265" si="71">MAX(F222,F238,F254)</f>
        <v>16.78125</v>
      </c>
      <c r="G265" s="75">
        <f t="shared" si="71"/>
        <v>16.78125</v>
      </c>
      <c r="H265" s="75">
        <f t="shared" si="71"/>
        <v>16.78125</v>
      </c>
      <c r="I265" s="75">
        <f t="shared" si="71"/>
        <v>16.78125</v>
      </c>
      <c r="J265" s="75">
        <f t="shared" si="71"/>
        <v>16.78125</v>
      </c>
      <c r="K265" s="75">
        <f t="shared" si="71"/>
        <v>16.78125</v>
      </c>
      <c r="L265" s="75">
        <f t="shared" si="71"/>
        <v>16.78125</v>
      </c>
      <c r="M265" s="75">
        <f t="shared" si="71"/>
        <v>16.78125</v>
      </c>
      <c r="N265" s="75">
        <f t="shared" si="71"/>
        <v>16.78125</v>
      </c>
      <c r="O265" s="75">
        <f t="shared" si="71"/>
        <v>16.78125</v>
      </c>
      <c r="P265" s="75">
        <f t="shared" si="71"/>
        <v>16.78125</v>
      </c>
      <c r="Q265" s="75">
        <f t="shared" si="71"/>
        <v>16.78125</v>
      </c>
      <c r="R265" s="75">
        <f t="shared" si="71"/>
        <v>16.78125</v>
      </c>
      <c r="S265" s="75">
        <f t="shared" si="71"/>
        <v>16.78125</v>
      </c>
      <c r="T265" s="75">
        <f t="shared" si="71"/>
        <v>16.78125</v>
      </c>
      <c r="U265" s="75">
        <f t="shared" si="71"/>
        <v>16.78125</v>
      </c>
      <c r="V265" s="75">
        <f t="shared" si="71"/>
        <v>16.78125</v>
      </c>
      <c r="W265" s="75">
        <f t="shared" si="71"/>
        <v>16.78125</v>
      </c>
      <c r="X265" s="75">
        <f t="shared" si="71"/>
        <v>16.78125</v>
      </c>
      <c r="Y265" s="75">
        <f t="shared" si="71"/>
        <v>16.78125</v>
      </c>
      <c r="Z265" s="75">
        <f t="shared" si="71"/>
        <v>16.78125</v>
      </c>
      <c r="AA265" s="75">
        <f t="shared" si="71"/>
        <v>16.78125</v>
      </c>
      <c r="AB265" s="75">
        <f t="shared" si="71"/>
        <v>16.78125</v>
      </c>
      <c r="AC265" s="75">
        <f t="shared" si="71"/>
        <v>16.78125</v>
      </c>
      <c r="AD265" s="75">
        <f t="shared" si="71"/>
        <v>16.78125</v>
      </c>
      <c r="AE265" s="75">
        <f t="shared" si="71"/>
        <v>16.78125</v>
      </c>
      <c r="AF265" s="75">
        <f t="shared" si="71"/>
        <v>16.78125</v>
      </c>
      <c r="AG265" s="75">
        <f t="shared" si="71"/>
        <v>16.78125</v>
      </c>
      <c r="AH265" s="75">
        <f t="shared" si="71"/>
        <v>16.78125</v>
      </c>
      <c r="AI265" s="75">
        <f t="shared" si="71"/>
        <v>16.78125</v>
      </c>
      <c r="AJ265" s="75">
        <f t="shared" si="71"/>
        <v>16.78125</v>
      </c>
      <c r="AK265" s="75">
        <f t="shared" si="71"/>
        <v>16.78125</v>
      </c>
      <c r="AL265" s="75">
        <f t="shared" si="71"/>
        <v>16.78125</v>
      </c>
      <c r="AM265" s="75">
        <f t="shared" si="71"/>
        <v>16.78125</v>
      </c>
      <c r="AN265" s="75">
        <f t="shared" si="71"/>
        <v>16.78125</v>
      </c>
      <c r="AO265" s="75">
        <f t="shared" si="71"/>
        <v>16.78125</v>
      </c>
      <c r="AP265" s="75">
        <f t="shared" si="71"/>
        <v>16.78125</v>
      </c>
      <c r="AQ265" s="75">
        <f t="shared" si="71"/>
        <v>16.78125</v>
      </c>
      <c r="AR265" s="75">
        <f t="shared" si="71"/>
        <v>16.78125</v>
      </c>
      <c r="AS265" s="75">
        <f t="shared" si="71"/>
        <v>16.78125</v>
      </c>
      <c r="AT265" s="75">
        <f t="shared" si="71"/>
        <v>16.78125</v>
      </c>
      <c r="AU265" s="75">
        <f t="shared" si="71"/>
        <v>16.78125</v>
      </c>
      <c r="AV265" s="75">
        <f t="shared" si="71"/>
        <v>16.78125</v>
      </c>
      <c r="AW265" s="75">
        <f t="shared" si="71"/>
        <v>16.78125</v>
      </c>
      <c r="AX265" s="75">
        <f t="shared" si="71"/>
        <v>16.78125</v>
      </c>
      <c r="AY265" s="75">
        <f t="shared" si="71"/>
        <v>16.78125</v>
      </c>
      <c r="AZ265" s="75">
        <f t="shared" si="71"/>
        <v>16.78125</v>
      </c>
      <c r="BA265" s="75">
        <f t="shared" si="71"/>
        <v>16.78125</v>
      </c>
      <c r="BB265" s="75">
        <f t="shared" si="71"/>
        <v>16.78125</v>
      </c>
      <c r="BC265" s="75">
        <f t="shared" si="71"/>
        <v>16.78125</v>
      </c>
      <c r="BD265" s="75">
        <f t="shared" si="71"/>
        <v>16.78125</v>
      </c>
      <c r="BE265" s="75">
        <f t="shared" si="71"/>
        <v>16.78125</v>
      </c>
      <c r="BF265" s="75">
        <f t="shared" si="71"/>
        <v>16.78125</v>
      </c>
      <c r="BG265" s="75">
        <f t="shared" si="71"/>
        <v>16.78125</v>
      </c>
      <c r="BH265" s="75">
        <f t="shared" si="71"/>
        <v>16.78125</v>
      </c>
      <c r="BI265" s="75">
        <f t="shared" si="71"/>
        <v>16.78125</v>
      </c>
      <c r="BJ265" s="75">
        <f t="shared" si="71"/>
        <v>16.78125</v>
      </c>
      <c r="BK265" s="75">
        <f t="shared" si="71"/>
        <v>16.78125</v>
      </c>
      <c r="BL265" s="75">
        <f t="shared" si="71"/>
        <v>16.78125</v>
      </c>
      <c r="BM265" s="75">
        <f t="shared" si="71"/>
        <v>16.78125</v>
      </c>
      <c r="BN265" s="75">
        <f t="shared" si="71"/>
        <v>16.78125</v>
      </c>
      <c r="BO265" s="75">
        <f t="shared" si="71"/>
        <v>16.78125</v>
      </c>
    </row>
    <row r="266" spans="2:67">
      <c r="B266" s="102"/>
      <c r="C266" s="5" t="s">
        <v>147</v>
      </c>
      <c r="D266" s="9" t="s">
        <v>260</v>
      </c>
      <c r="E266" s="5">
        <f>MAX(E222,E238,E254,E193)</f>
        <v>35</v>
      </c>
      <c r="F266" s="5">
        <f t="shared" ref="F266:BO266" si="72">MAX(F222,F238,F254,F193)</f>
        <v>35</v>
      </c>
      <c r="G266" s="5">
        <f t="shared" si="72"/>
        <v>35</v>
      </c>
      <c r="H266" s="5">
        <f t="shared" si="72"/>
        <v>35</v>
      </c>
      <c r="I266" s="5">
        <f t="shared" si="72"/>
        <v>35</v>
      </c>
      <c r="J266" s="5">
        <f t="shared" si="72"/>
        <v>35</v>
      </c>
      <c r="K266" s="5">
        <f t="shared" si="72"/>
        <v>35</v>
      </c>
      <c r="L266" s="5">
        <f t="shared" si="72"/>
        <v>35</v>
      </c>
      <c r="M266" s="5">
        <f t="shared" si="72"/>
        <v>35</v>
      </c>
      <c r="N266" s="5">
        <f t="shared" si="72"/>
        <v>35</v>
      </c>
      <c r="O266" s="5">
        <f t="shared" si="72"/>
        <v>35</v>
      </c>
      <c r="P266" s="5">
        <f t="shared" si="72"/>
        <v>35</v>
      </c>
      <c r="Q266" s="5">
        <f t="shared" si="72"/>
        <v>35</v>
      </c>
      <c r="R266" s="5">
        <f t="shared" si="72"/>
        <v>35</v>
      </c>
      <c r="S266" s="5">
        <f t="shared" si="72"/>
        <v>35</v>
      </c>
      <c r="T266" s="5">
        <f t="shared" si="72"/>
        <v>35</v>
      </c>
      <c r="U266" s="5">
        <f t="shared" si="72"/>
        <v>35</v>
      </c>
      <c r="V266" s="5">
        <f t="shared" si="72"/>
        <v>35</v>
      </c>
      <c r="W266" s="5">
        <f t="shared" si="72"/>
        <v>35</v>
      </c>
      <c r="X266" s="5">
        <f t="shared" si="72"/>
        <v>35</v>
      </c>
      <c r="Y266" s="5">
        <f t="shared" si="72"/>
        <v>35</v>
      </c>
      <c r="Z266" s="5">
        <f t="shared" si="72"/>
        <v>35</v>
      </c>
      <c r="AA266" s="5">
        <f t="shared" si="72"/>
        <v>35</v>
      </c>
      <c r="AB266" s="5">
        <f t="shared" si="72"/>
        <v>35</v>
      </c>
      <c r="AC266" s="5">
        <f t="shared" si="72"/>
        <v>35</v>
      </c>
      <c r="AD266" s="5">
        <f t="shared" si="72"/>
        <v>35</v>
      </c>
      <c r="AE266" s="5">
        <f t="shared" si="72"/>
        <v>35</v>
      </c>
      <c r="AF266" s="5">
        <f t="shared" si="72"/>
        <v>35</v>
      </c>
      <c r="AG266" s="5">
        <f t="shared" si="72"/>
        <v>35</v>
      </c>
      <c r="AH266" s="5">
        <f t="shared" si="72"/>
        <v>35</v>
      </c>
      <c r="AI266" s="5">
        <f t="shared" si="72"/>
        <v>35</v>
      </c>
      <c r="AJ266" s="5">
        <f t="shared" si="72"/>
        <v>35</v>
      </c>
      <c r="AK266" s="5">
        <f t="shared" si="72"/>
        <v>35</v>
      </c>
      <c r="AL266" s="5">
        <f t="shared" si="72"/>
        <v>35</v>
      </c>
      <c r="AM266" s="5">
        <f t="shared" si="72"/>
        <v>35</v>
      </c>
      <c r="AN266" s="5">
        <f t="shared" si="72"/>
        <v>35</v>
      </c>
      <c r="AO266" s="5">
        <f t="shared" si="72"/>
        <v>35</v>
      </c>
      <c r="AP266" s="5">
        <f t="shared" si="72"/>
        <v>35</v>
      </c>
      <c r="AQ266" s="5">
        <f t="shared" si="72"/>
        <v>35</v>
      </c>
      <c r="AR266" s="5">
        <f t="shared" si="72"/>
        <v>35</v>
      </c>
      <c r="AS266" s="5">
        <f t="shared" si="72"/>
        <v>35</v>
      </c>
      <c r="AT266" s="5">
        <f t="shared" si="72"/>
        <v>35</v>
      </c>
      <c r="AU266" s="5">
        <f t="shared" si="72"/>
        <v>35</v>
      </c>
      <c r="AV266" s="5">
        <f t="shared" si="72"/>
        <v>35</v>
      </c>
      <c r="AW266" s="5">
        <f t="shared" si="72"/>
        <v>35</v>
      </c>
      <c r="AX266" s="5">
        <f t="shared" si="72"/>
        <v>35</v>
      </c>
      <c r="AY266" s="5">
        <f t="shared" si="72"/>
        <v>35</v>
      </c>
      <c r="AZ266" s="5">
        <f t="shared" si="72"/>
        <v>35</v>
      </c>
      <c r="BA266" s="5">
        <f t="shared" si="72"/>
        <v>35</v>
      </c>
      <c r="BB266" s="5">
        <f t="shared" si="72"/>
        <v>35</v>
      </c>
      <c r="BC266" s="5">
        <f t="shared" si="72"/>
        <v>35</v>
      </c>
      <c r="BD266" s="5">
        <f t="shared" si="72"/>
        <v>35</v>
      </c>
      <c r="BE266" s="5">
        <f t="shared" si="72"/>
        <v>35</v>
      </c>
      <c r="BF266" s="5">
        <f t="shared" si="72"/>
        <v>35</v>
      </c>
      <c r="BG266" s="5">
        <f t="shared" si="72"/>
        <v>35</v>
      </c>
      <c r="BH266" s="5">
        <f t="shared" si="72"/>
        <v>35</v>
      </c>
      <c r="BI266" s="5">
        <f t="shared" si="72"/>
        <v>35</v>
      </c>
      <c r="BJ266" s="5">
        <f t="shared" si="72"/>
        <v>35</v>
      </c>
      <c r="BK266" s="5">
        <f t="shared" si="72"/>
        <v>35</v>
      </c>
      <c r="BL266" s="5">
        <f t="shared" si="72"/>
        <v>35</v>
      </c>
      <c r="BM266" s="5">
        <f t="shared" si="72"/>
        <v>35</v>
      </c>
      <c r="BN266" s="5">
        <f t="shared" si="72"/>
        <v>35</v>
      </c>
      <c r="BO266" s="5">
        <f t="shared" si="72"/>
        <v>35</v>
      </c>
    </row>
    <row r="267" spans="2:67">
      <c r="B267" s="102"/>
      <c r="C267" s="5" t="s">
        <v>140</v>
      </c>
      <c r="D267" s="9" t="s">
        <v>263</v>
      </c>
      <c r="E267" s="5">
        <f>'Speed and Load result'!$D$6/E179*60</f>
        <v>8550</v>
      </c>
      <c r="F267" s="5">
        <f>'Speed and Load result'!$D$6/F179*60</f>
        <v>8550</v>
      </c>
      <c r="G267" s="5">
        <f>'Speed and Load result'!$D$6/G179*60</f>
        <v>4275</v>
      </c>
      <c r="H267" s="5">
        <f>'Speed and Load result'!$D$6/H179*60</f>
        <v>4275</v>
      </c>
      <c r="I267" s="5">
        <f>'Speed and Load result'!$D$6/I179*60</f>
        <v>8550</v>
      </c>
      <c r="J267" s="5">
        <f>'Speed and Load result'!$D$6/J179*60</f>
        <v>4275</v>
      </c>
      <c r="K267" s="5">
        <f>'Speed and Load result'!$D$6/K179*60</f>
        <v>855</v>
      </c>
      <c r="L267" s="5">
        <f>'Speed and Load result'!$D$6/L179*60</f>
        <v>712.5</v>
      </c>
      <c r="M267" s="5">
        <f>'Speed and Load result'!$D$6/M179*60</f>
        <v>1710</v>
      </c>
      <c r="N267" s="5">
        <f>'Speed and Load result'!$D$6/N179*60</f>
        <v>855</v>
      </c>
      <c r="O267" s="5">
        <f>'Speed and Load result'!$D$6/O179*60</f>
        <v>427.5</v>
      </c>
      <c r="P267" s="5">
        <f>'Speed and Load result'!$D$6/P179*60</f>
        <v>285</v>
      </c>
      <c r="Q267" s="5">
        <f>'Speed and Load result'!$D$6/Q179*60</f>
        <v>855</v>
      </c>
      <c r="R267" s="5">
        <f>'Speed and Load result'!$D$6/R179*60</f>
        <v>427.5</v>
      </c>
      <c r="S267" s="5">
        <f>'Speed and Load result'!$D$6/S179*60</f>
        <v>1710</v>
      </c>
      <c r="T267" s="5">
        <f>'Speed and Load result'!$D$6/T179*60</f>
        <v>855</v>
      </c>
      <c r="U267" s="5">
        <f>'Speed and Load result'!$D$6/U179*60</f>
        <v>427.5</v>
      </c>
      <c r="V267" s="5">
        <f>'Speed and Load result'!$D$6/V179*60</f>
        <v>1710</v>
      </c>
      <c r="W267" s="5">
        <f>'Speed and Load result'!$D$6/W179*60</f>
        <v>855</v>
      </c>
      <c r="X267" s="5">
        <f>'Speed and Load result'!$D$6/X179*60</f>
        <v>427.5</v>
      </c>
      <c r="Y267" s="5">
        <f>'Speed and Load result'!$D$6/Y179*60</f>
        <v>1710</v>
      </c>
      <c r="Z267" s="5">
        <f>'Speed and Load result'!$D$6/Z179*60</f>
        <v>855</v>
      </c>
      <c r="AA267" s="5">
        <f>'Speed and Load result'!$D$6/AA179*60</f>
        <v>427.5</v>
      </c>
      <c r="AB267" s="5">
        <f>'Speed and Load result'!$D$6/AB179*60</f>
        <v>285</v>
      </c>
      <c r="AC267" s="5">
        <f>'Speed and Load result'!$D$6/AC179*60</f>
        <v>855</v>
      </c>
      <c r="AD267" s="5">
        <f>'Speed and Load result'!$D$6/AD179*60</f>
        <v>427.5</v>
      </c>
      <c r="AE267" s="5">
        <f>'Speed and Load result'!$D$6/AE179*60</f>
        <v>855</v>
      </c>
      <c r="AF267" s="5">
        <f>'Speed and Load result'!$D$6/AF179*60</f>
        <v>427.5</v>
      </c>
      <c r="AG267" s="5">
        <f>'Speed and Load result'!$D$6/AG179*60</f>
        <v>285</v>
      </c>
      <c r="AH267" s="76">
        <f>'Speed and Load result'!$D$6/AH179*60</f>
        <v>855</v>
      </c>
      <c r="AI267" s="76">
        <f>'Speed and Load result'!$D$6/AI179*60</f>
        <v>427.5</v>
      </c>
      <c r="AJ267" s="76">
        <f>'Speed and Load result'!$D$6/AJ179*60</f>
        <v>1710</v>
      </c>
      <c r="AK267" s="76">
        <f>'Speed and Load result'!$D$6/AK179*60</f>
        <v>1710</v>
      </c>
      <c r="AL267" s="76">
        <f>'Speed and Load result'!$D$6/AL179*60</f>
        <v>855</v>
      </c>
      <c r="AM267" s="76">
        <f>'Speed and Load result'!$D$6/AM179*60</f>
        <v>855</v>
      </c>
      <c r="AN267" s="76">
        <f>'Speed and Load result'!$D$6/AN179*60</f>
        <v>427.5</v>
      </c>
      <c r="AO267" s="76">
        <f>'Speed and Load result'!$D$6/AO179*60</f>
        <v>427.5</v>
      </c>
      <c r="AP267" s="76">
        <f>'Speed and Load result'!$D$6/AP179*60</f>
        <v>1710</v>
      </c>
      <c r="AQ267" s="76">
        <f>'Speed and Load result'!$D$6/AQ179*60</f>
        <v>1710</v>
      </c>
      <c r="AR267" s="76">
        <f>'Speed and Load result'!$D$6/AR179*60</f>
        <v>855</v>
      </c>
      <c r="AS267" s="76">
        <f>'Speed and Load result'!$D$6/AS179*60</f>
        <v>855</v>
      </c>
      <c r="AT267" s="76">
        <f>'Speed and Load result'!$D$6/AT179*60</f>
        <v>427.5</v>
      </c>
      <c r="AU267" s="76">
        <f>'Speed and Load result'!$D$6/AU179*60</f>
        <v>427.5</v>
      </c>
      <c r="AV267" s="76">
        <f>'Speed and Load result'!$D$6/AV179*60</f>
        <v>1710</v>
      </c>
      <c r="AW267" s="76">
        <f>'Speed and Load result'!$D$6/AW179*60</f>
        <v>1710</v>
      </c>
      <c r="AX267" s="76">
        <f>'Speed and Load result'!$D$6/AX179*60</f>
        <v>855</v>
      </c>
      <c r="AY267" s="76">
        <f>'Speed and Load result'!$D$6/AY179*60</f>
        <v>855</v>
      </c>
      <c r="AZ267" s="76">
        <f>'Speed and Load result'!$D$6/AZ179*60</f>
        <v>427.5</v>
      </c>
      <c r="BA267" s="76">
        <f>'Speed and Load result'!$D$6/BA179*60</f>
        <v>427.5</v>
      </c>
      <c r="BB267" s="76">
        <f>'Speed and Load result'!$D$6/BB179*60</f>
        <v>1710</v>
      </c>
      <c r="BC267" s="76">
        <f>'Speed and Load result'!$D$6/BC179*60</f>
        <v>1710</v>
      </c>
      <c r="BD267" s="76">
        <f>'Speed and Load result'!$D$6/BD179*60</f>
        <v>855</v>
      </c>
      <c r="BE267" s="76">
        <f>'Speed and Load result'!$D$6/BE179*60</f>
        <v>855</v>
      </c>
      <c r="BF267" s="76">
        <f>'Speed and Load result'!$D$6/BF179*60</f>
        <v>427.5</v>
      </c>
      <c r="BG267" s="76">
        <f>'Speed and Load result'!$D$6/BG179*60</f>
        <v>427.5</v>
      </c>
      <c r="BH267" s="76">
        <f>'Speed and Load result'!$D$6/BH179*60</f>
        <v>855</v>
      </c>
      <c r="BI267" s="76">
        <f>'Speed and Load result'!$D$6/BI179*60</f>
        <v>855</v>
      </c>
      <c r="BJ267" s="76">
        <f>'Speed and Load result'!$D$6/BJ179*60</f>
        <v>427.5</v>
      </c>
      <c r="BK267" s="76">
        <f>'Speed and Load result'!$D$6/BK179*60</f>
        <v>427.5</v>
      </c>
      <c r="BL267" s="76">
        <f>'Speed and Load result'!$D$6/BL179*60</f>
        <v>855</v>
      </c>
      <c r="BM267" s="76">
        <f>'Speed and Load result'!$D$6/BM179*60</f>
        <v>855</v>
      </c>
      <c r="BN267" s="76">
        <f>'Speed and Load result'!$D$6/BN179*60</f>
        <v>427.5</v>
      </c>
      <c r="BO267" s="76">
        <f>'Speed and Load result'!$D$6/BO179*60</f>
        <v>427.5</v>
      </c>
    </row>
    <row r="268" spans="2:67">
      <c r="B268" s="102"/>
      <c r="C268" s="5" t="s">
        <v>148</v>
      </c>
      <c r="D268" s="9" t="s">
        <v>266</v>
      </c>
      <c r="E268" s="76">
        <f>E265*E179/1000/2/3.14/0.9*100</f>
        <v>0.29690817409766457</v>
      </c>
      <c r="F268" s="76">
        <f t="shared" ref="F268:BO268" si="73">F265*F179/1000/2/3.14/0.9*100</f>
        <v>0.29690817409766457</v>
      </c>
      <c r="G268" s="76">
        <f t="shared" si="73"/>
        <v>0.59381634819532914</v>
      </c>
      <c r="H268" s="76">
        <f t="shared" si="73"/>
        <v>0.59381634819532914</v>
      </c>
      <c r="I268" s="76">
        <f t="shared" si="73"/>
        <v>0.29690817409766457</v>
      </c>
      <c r="J268" s="76">
        <f t="shared" si="73"/>
        <v>0.59381634819532914</v>
      </c>
      <c r="K268" s="76">
        <f t="shared" si="73"/>
        <v>2.969081740976645</v>
      </c>
      <c r="L268" s="76">
        <f t="shared" si="73"/>
        <v>3.5628980891719739</v>
      </c>
      <c r="M268" s="76">
        <f t="shared" si="73"/>
        <v>1.4845408704883225</v>
      </c>
      <c r="N268" s="76">
        <f t="shared" si="73"/>
        <v>2.969081740976645</v>
      </c>
      <c r="O268" s="76">
        <f t="shared" si="73"/>
        <v>5.93816348195329</v>
      </c>
      <c r="P268" s="76">
        <f t="shared" si="73"/>
        <v>8.9072452229299355</v>
      </c>
      <c r="Q268" s="76">
        <f t="shared" si="73"/>
        <v>2.969081740976645</v>
      </c>
      <c r="R268" s="76">
        <f t="shared" si="73"/>
        <v>5.93816348195329</v>
      </c>
      <c r="S268" s="76">
        <f t="shared" si="73"/>
        <v>1.4845408704883225</v>
      </c>
      <c r="T268" s="76">
        <f t="shared" si="73"/>
        <v>2.969081740976645</v>
      </c>
      <c r="U268" s="76">
        <f t="shared" si="73"/>
        <v>5.93816348195329</v>
      </c>
      <c r="V268" s="76">
        <f t="shared" si="73"/>
        <v>1.4845408704883225</v>
      </c>
      <c r="W268" s="76">
        <f t="shared" si="73"/>
        <v>2.969081740976645</v>
      </c>
      <c r="X268" s="76">
        <f t="shared" si="73"/>
        <v>5.93816348195329</v>
      </c>
      <c r="Y268" s="76">
        <f t="shared" si="73"/>
        <v>1.4845408704883225</v>
      </c>
      <c r="Z268" s="76">
        <f t="shared" si="73"/>
        <v>2.969081740976645</v>
      </c>
      <c r="AA268" s="76">
        <f t="shared" si="73"/>
        <v>5.93816348195329</v>
      </c>
      <c r="AB268" s="76">
        <f t="shared" si="73"/>
        <v>8.9072452229299355</v>
      </c>
      <c r="AC268" s="76">
        <f t="shared" si="73"/>
        <v>2.969081740976645</v>
      </c>
      <c r="AD268" s="76">
        <f t="shared" si="73"/>
        <v>5.93816348195329</v>
      </c>
      <c r="AE268" s="76">
        <f t="shared" si="73"/>
        <v>2.969081740976645</v>
      </c>
      <c r="AF268" s="76">
        <f t="shared" si="73"/>
        <v>5.93816348195329</v>
      </c>
      <c r="AG268" s="76">
        <f t="shared" si="73"/>
        <v>8.9072452229299355</v>
      </c>
      <c r="AH268" s="76">
        <f t="shared" si="73"/>
        <v>2.969081740976645</v>
      </c>
      <c r="AI268" s="76">
        <f t="shared" si="73"/>
        <v>5.93816348195329</v>
      </c>
      <c r="AJ268" s="76">
        <f t="shared" si="73"/>
        <v>1.4845408704883225</v>
      </c>
      <c r="AK268" s="76">
        <f t="shared" si="73"/>
        <v>1.4845408704883225</v>
      </c>
      <c r="AL268" s="76">
        <f t="shared" si="73"/>
        <v>2.969081740976645</v>
      </c>
      <c r="AM268" s="76">
        <f t="shared" si="73"/>
        <v>2.969081740976645</v>
      </c>
      <c r="AN268" s="76">
        <f t="shared" si="73"/>
        <v>5.93816348195329</v>
      </c>
      <c r="AO268" s="76">
        <f t="shared" si="73"/>
        <v>5.93816348195329</v>
      </c>
      <c r="AP268" s="76">
        <f t="shared" si="73"/>
        <v>1.4845408704883225</v>
      </c>
      <c r="AQ268" s="76">
        <f t="shared" si="73"/>
        <v>1.4845408704883225</v>
      </c>
      <c r="AR268" s="76">
        <f t="shared" si="73"/>
        <v>2.969081740976645</v>
      </c>
      <c r="AS268" s="76">
        <f t="shared" si="73"/>
        <v>2.969081740976645</v>
      </c>
      <c r="AT268" s="76">
        <f t="shared" si="73"/>
        <v>5.93816348195329</v>
      </c>
      <c r="AU268" s="76">
        <f t="shared" si="73"/>
        <v>5.93816348195329</v>
      </c>
      <c r="AV268" s="76">
        <f t="shared" si="73"/>
        <v>1.4845408704883225</v>
      </c>
      <c r="AW268" s="76">
        <f t="shared" si="73"/>
        <v>1.4845408704883225</v>
      </c>
      <c r="AX268" s="76">
        <f t="shared" si="73"/>
        <v>2.969081740976645</v>
      </c>
      <c r="AY268" s="76">
        <f t="shared" si="73"/>
        <v>2.969081740976645</v>
      </c>
      <c r="AZ268" s="76">
        <f t="shared" si="73"/>
        <v>5.93816348195329</v>
      </c>
      <c r="BA268" s="76">
        <f t="shared" si="73"/>
        <v>5.93816348195329</v>
      </c>
      <c r="BB268" s="76">
        <f t="shared" si="73"/>
        <v>1.4845408704883225</v>
      </c>
      <c r="BC268" s="76">
        <f t="shared" si="73"/>
        <v>1.4845408704883225</v>
      </c>
      <c r="BD268" s="76">
        <f t="shared" si="73"/>
        <v>2.969081740976645</v>
      </c>
      <c r="BE268" s="76">
        <f t="shared" si="73"/>
        <v>2.969081740976645</v>
      </c>
      <c r="BF268" s="76">
        <f t="shared" si="73"/>
        <v>5.93816348195329</v>
      </c>
      <c r="BG268" s="76">
        <f t="shared" si="73"/>
        <v>5.93816348195329</v>
      </c>
      <c r="BH268" s="76">
        <f t="shared" si="73"/>
        <v>2.969081740976645</v>
      </c>
      <c r="BI268" s="76">
        <f t="shared" si="73"/>
        <v>2.969081740976645</v>
      </c>
      <c r="BJ268" s="76">
        <f t="shared" si="73"/>
        <v>5.93816348195329</v>
      </c>
      <c r="BK268" s="76">
        <f t="shared" si="73"/>
        <v>5.93816348195329</v>
      </c>
      <c r="BL268" s="76">
        <f t="shared" si="73"/>
        <v>2.969081740976645</v>
      </c>
      <c r="BM268" s="76">
        <f t="shared" si="73"/>
        <v>2.969081740976645</v>
      </c>
      <c r="BN268" s="76">
        <f t="shared" si="73"/>
        <v>5.93816348195329</v>
      </c>
      <c r="BO268" s="76">
        <f t="shared" si="73"/>
        <v>5.93816348195329</v>
      </c>
    </row>
    <row r="269" spans="2:67">
      <c r="B269" s="102"/>
      <c r="C269" s="5" t="s">
        <v>141</v>
      </c>
      <c r="D269" s="9" t="s">
        <v>264</v>
      </c>
      <c r="E269" s="76">
        <f>E268/100*9.8*E267</f>
        <v>248.77935907643317</v>
      </c>
      <c r="F269" s="76">
        <f t="shared" ref="F269:BO269" si="74">F268/100*9.8*F267</f>
        <v>248.77935907643317</v>
      </c>
      <c r="G269" s="76">
        <f t="shared" si="74"/>
        <v>248.77935907643317</v>
      </c>
      <c r="H269" s="76">
        <f t="shared" si="74"/>
        <v>248.77935907643317</v>
      </c>
      <c r="I269" s="76">
        <f t="shared" si="74"/>
        <v>248.77935907643317</v>
      </c>
      <c r="J269" s="76">
        <f t="shared" si="74"/>
        <v>248.77935907643317</v>
      </c>
      <c r="K269" s="76">
        <f t="shared" si="74"/>
        <v>248.77935907643314</v>
      </c>
      <c r="L269" s="76">
        <f t="shared" si="74"/>
        <v>248.77935907643308</v>
      </c>
      <c r="M269" s="76">
        <f t="shared" si="74"/>
        <v>248.77935907643314</v>
      </c>
      <c r="N269" s="76">
        <f t="shared" si="74"/>
        <v>248.77935907643314</v>
      </c>
      <c r="O269" s="76">
        <f t="shared" si="74"/>
        <v>248.77935907643314</v>
      </c>
      <c r="P269" s="76">
        <f t="shared" si="74"/>
        <v>248.77935907643314</v>
      </c>
      <c r="Q269" s="76">
        <f t="shared" si="74"/>
        <v>248.77935907643314</v>
      </c>
      <c r="R269" s="76">
        <f t="shared" si="74"/>
        <v>248.77935907643314</v>
      </c>
      <c r="S269" s="76">
        <f t="shared" si="74"/>
        <v>248.77935907643314</v>
      </c>
      <c r="T269" s="76">
        <f t="shared" si="74"/>
        <v>248.77935907643314</v>
      </c>
      <c r="U269" s="76">
        <f t="shared" si="74"/>
        <v>248.77935907643314</v>
      </c>
      <c r="V269" s="76">
        <f t="shared" si="74"/>
        <v>248.77935907643314</v>
      </c>
      <c r="W269" s="76">
        <f t="shared" si="74"/>
        <v>248.77935907643314</v>
      </c>
      <c r="X269" s="76">
        <f t="shared" si="74"/>
        <v>248.77935907643314</v>
      </c>
      <c r="Y269" s="76">
        <f t="shared" si="74"/>
        <v>248.77935907643314</v>
      </c>
      <c r="Z269" s="76">
        <f t="shared" si="74"/>
        <v>248.77935907643314</v>
      </c>
      <c r="AA269" s="76">
        <f t="shared" si="74"/>
        <v>248.77935907643314</v>
      </c>
      <c r="AB269" s="76">
        <f t="shared" si="74"/>
        <v>248.77935907643314</v>
      </c>
      <c r="AC269" s="76">
        <f t="shared" si="74"/>
        <v>248.77935907643314</v>
      </c>
      <c r="AD269" s="76">
        <f t="shared" si="74"/>
        <v>248.77935907643314</v>
      </c>
      <c r="AE269" s="76">
        <f t="shared" si="74"/>
        <v>248.77935907643314</v>
      </c>
      <c r="AF269" s="76">
        <f t="shared" si="74"/>
        <v>248.77935907643314</v>
      </c>
      <c r="AG269" s="76">
        <f t="shared" si="74"/>
        <v>248.77935907643314</v>
      </c>
      <c r="AH269" s="76">
        <f t="shared" si="74"/>
        <v>248.77935907643314</v>
      </c>
      <c r="AI269" s="76">
        <f t="shared" si="74"/>
        <v>248.77935907643314</v>
      </c>
      <c r="AJ269" s="76">
        <f t="shared" si="74"/>
        <v>248.77935907643314</v>
      </c>
      <c r="AK269" s="76">
        <f t="shared" si="74"/>
        <v>248.77935907643314</v>
      </c>
      <c r="AL269" s="76">
        <f t="shared" si="74"/>
        <v>248.77935907643314</v>
      </c>
      <c r="AM269" s="76">
        <f t="shared" si="74"/>
        <v>248.77935907643314</v>
      </c>
      <c r="AN269" s="76">
        <f t="shared" si="74"/>
        <v>248.77935907643314</v>
      </c>
      <c r="AO269" s="76">
        <f t="shared" si="74"/>
        <v>248.77935907643314</v>
      </c>
      <c r="AP269" s="76">
        <f t="shared" si="74"/>
        <v>248.77935907643314</v>
      </c>
      <c r="AQ269" s="76">
        <f t="shared" si="74"/>
        <v>248.77935907643314</v>
      </c>
      <c r="AR269" s="76">
        <f t="shared" si="74"/>
        <v>248.77935907643314</v>
      </c>
      <c r="AS269" s="76">
        <f t="shared" si="74"/>
        <v>248.77935907643314</v>
      </c>
      <c r="AT269" s="76">
        <f t="shared" si="74"/>
        <v>248.77935907643314</v>
      </c>
      <c r="AU269" s="76">
        <f t="shared" si="74"/>
        <v>248.77935907643314</v>
      </c>
      <c r="AV269" s="76">
        <f t="shared" si="74"/>
        <v>248.77935907643314</v>
      </c>
      <c r="AW269" s="76">
        <f t="shared" si="74"/>
        <v>248.77935907643314</v>
      </c>
      <c r="AX269" s="76">
        <f t="shared" si="74"/>
        <v>248.77935907643314</v>
      </c>
      <c r="AY269" s="76">
        <f t="shared" si="74"/>
        <v>248.77935907643314</v>
      </c>
      <c r="AZ269" s="76">
        <f t="shared" si="74"/>
        <v>248.77935907643314</v>
      </c>
      <c r="BA269" s="76">
        <f t="shared" si="74"/>
        <v>248.77935907643314</v>
      </c>
      <c r="BB269" s="76">
        <f t="shared" si="74"/>
        <v>248.77935907643314</v>
      </c>
      <c r="BC269" s="76">
        <f t="shared" si="74"/>
        <v>248.77935907643314</v>
      </c>
      <c r="BD269" s="76">
        <f t="shared" si="74"/>
        <v>248.77935907643314</v>
      </c>
      <c r="BE269" s="76">
        <f t="shared" si="74"/>
        <v>248.77935907643314</v>
      </c>
      <c r="BF269" s="76">
        <f t="shared" si="74"/>
        <v>248.77935907643314</v>
      </c>
      <c r="BG269" s="76">
        <f t="shared" si="74"/>
        <v>248.77935907643314</v>
      </c>
      <c r="BH269" s="76">
        <f t="shared" si="74"/>
        <v>248.77935907643314</v>
      </c>
      <c r="BI269" s="76">
        <f t="shared" si="74"/>
        <v>248.77935907643314</v>
      </c>
      <c r="BJ269" s="76">
        <f t="shared" si="74"/>
        <v>248.77935907643314</v>
      </c>
      <c r="BK269" s="76">
        <f t="shared" si="74"/>
        <v>248.77935907643314</v>
      </c>
      <c r="BL269" s="76">
        <f t="shared" si="74"/>
        <v>248.77935907643314</v>
      </c>
      <c r="BM269" s="76">
        <f t="shared" si="74"/>
        <v>248.77935907643314</v>
      </c>
      <c r="BN269" s="76">
        <f t="shared" si="74"/>
        <v>248.77935907643314</v>
      </c>
      <c r="BO269" s="76">
        <f t="shared" si="74"/>
        <v>248.77935907643314</v>
      </c>
    </row>
    <row r="270" spans="2:67">
      <c r="B270" s="102"/>
      <c r="C270" s="5" t="s">
        <v>149</v>
      </c>
      <c r="D270" s="9" t="s">
        <v>265</v>
      </c>
      <c r="E270" s="75">
        <f>E266*E179/1000/2/3.14/0.9*100</f>
        <v>0.61924982307147913</v>
      </c>
      <c r="F270" s="75">
        <f t="shared" ref="F270:BO270" si="75">F266*F179/1000/2/3.14/0.9*100</f>
        <v>0.61924982307147913</v>
      </c>
      <c r="G270" s="75">
        <f t="shared" si="75"/>
        <v>1.2384996461429583</v>
      </c>
      <c r="H270" s="75">
        <f t="shared" si="75"/>
        <v>1.2384996461429583</v>
      </c>
      <c r="I270" s="75">
        <f t="shared" si="75"/>
        <v>0.61924982307147913</v>
      </c>
      <c r="J270" s="75">
        <f t="shared" si="75"/>
        <v>1.2384996461429583</v>
      </c>
      <c r="K270" s="75">
        <f t="shared" si="75"/>
        <v>6.1924982307147909</v>
      </c>
      <c r="L270" s="75">
        <f t="shared" si="75"/>
        <v>7.4309978768577496</v>
      </c>
      <c r="M270" s="75">
        <f t="shared" si="75"/>
        <v>3.0962491153573954</v>
      </c>
      <c r="N270" s="75">
        <f t="shared" si="75"/>
        <v>6.1924982307147909</v>
      </c>
      <c r="O270" s="75">
        <f t="shared" si="75"/>
        <v>12.384996461429582</v>
      </c>
      <c r="P270" s="75">
        <f t="shared" si="75"/>
        <v>18.577494692144374</v>
      </c>
      <c r="Q270" s="75">
        <f t="shared" si="75"/>
        <v>6.1924982307147909</v>
      </c>
      <c r="R270" s="75">
        <f t="shared" si="75"/>
        <v>12.384996461429582</v>
      </c>
      <c r="S270" s="75">
        <f t="shared" si="75"/>
        <v>3.0962491153573954</v>
      </c>
      <c r="T270" s="75">
        <f t="shared" si="75"/>
        <v>6.1924982307147909</v>
      </c>
      <c r="U270" s="75">
        <f t="shared" si="75"/>
        <v>12.384996461429582</v>
      </c>
      <c r="V270" s="75">
        <f t="shared" si="75"/>
        <v>3.0962491153573954</v>
      </c>
      <c r="W270" s="75">
        <f t="shared" si="75"/>
        <v>6.1924982307147909</v>
      </c>
      <c r="X270" s="75">
        <f t="shared" si="75"/>
        <v>12.384996461429582</v>
      </c>
      <c r="Y270" s="75">
        <f t="shared" si="75"/>
        <v>3.0962491153573954</v>
      </c>
      <c r="Z270" s="75">
        <f t="shared" si="75"/>
        <v>6.1924982307147909</v>
      </c>
      <c r="AA270" s="75">
        <f t="shared" si="75"/>
        <v>12.384996461429582</v>
      </c>
      <c r="AB270" s="75">
        <f t="shared" si="75"/>
        <v>18.577494692144374</v>
      </c>
      <c r="AC270" s="75">
        <f t="shared" si="75"/>
        <v>6.1924982307147909</v>
      </c>
      <c r="AD270" s="75">
        <f t="shared" si="75"/>
        <v>12.384996461429582</v>
      </c>
      <c r="AE270" s="75">
        <f t="shared" si="75"/>
        <v>6.1924982307147909</v>
      </c>
      <c r="AF270" s="75">
        <f t="shared" si="75"/>
        <v>12.384996461429582</v>
      </c>
      <c r="AG270" s="75">
        <f t="shared" si="75"/>
        <v>18.577494692144374</v>
      </c>
      <c r="AH270" s="75">
        <f t="shared" si="75"/>
        <v>6.1924982307147909</v>
      </c>
      <c r="AI270" s="75">
        <f t="shared" si="75"/>
        <v>12.384996461429582</v>
      </c>
      <c r="AJ270" s="75">
        <f t="shared" si="75"/>
        <v>3.0962491153573954</v>
      </c>
      <c r="AK270" s="75">
        <f t="shared" si="75"/>
        <v>3.0962491153573954</v>
      </c>
      <c r="AL270" s="75">
        <f t="shared" si="75"/>
        <v>6.1924982307147909</v>
      </c>
      <c r="AM270" s="75">
        <f t="shared" si="75"/>
        <v>6.1924982307147909</v>
      </c>
      <c r="AN270" s="75">
        <f t="shared" si="75"/>
        <v>12.384996461429582</v>
      </c>
      <c r="AO270" s="75">
        <f t="shared" si="75"/>
        <v>12.384996461429582</v>
      </c>
      <c r="AP270" s="75">
        <f t="shared" si="75"/>
        <v>3.0962491153573954</v>
      </c>
      <c r="AQ270" s="75">
        <f t="shared" si="75"/>
        <v>3.0962491153573954</v>
      </c>
      <c r="AR270" s="75">
        <f t="shared" si="75"/>
        <v>6.1924982307147909</v>
      </c>
      <c r="AS270" s="75">
        <f t="shared" si="75"/>
        <v>6.1924982307147909</v>
      </c>
      <c r="AT270" s="75">
        <f t="shared" si="75"/>
        <v>12.384996461429582</v>
      </c>
      <c r="AU270" s="75">
        <f t="shared" si="75"/>
        <v>12.384996461429582</v>
      </c>
      <c r="AV270" s="75">
        <f t="shared" si="75"/>
        <v>3.0962491153573954</v>
      </c>
      <c r="AW270" s="75">
        <f t="shared" si="75"/>
        <v>3.0962491153573954</v>
      </c>
      <c r="AX270" s="75">
        <f t="shared" si="75"/>
        <v>6.1924982307147909</v>
      </c>
      <c r="AY270" s="75">
        <f t="shared" si="75"/>
        <v>6.1924982307147909</v>
      </c>
      <c r="AZ270" s="75">
        <f t="shared" si="75"/>
        <v>12.384996461429582</v>
      </c>
      <c r="BA270" s="75">
        <f t="shared" si="75"/>
        <v>12.384996461429582</v>
      </c>
      <c r="BB270" s="75">
        <f t="shared" si="75"/>
        <v>3.0962491153573954</v>
      </c>
      <c r="BC270" s="75">
        <f t="shared" si="75"/>
        <v>3.0962491153573954</v>
      </c>
      <c r="BD270" s="75">
        <f t="shared" si="75"/>
        <v>6.1924982307147909</v>
      </c>
      <c r="BE270" s="75">
        <f t="shared" si="75"/>
        <v>6.1924982307147909</v>
      </c>
      <c r="BF270" s="75">
        <f t="shared" si="75"/>
        <v>12.384996461429582</v>
      </c>
      <c r="BG270" s="75">
        <f t="shared" si="75"/>
        <v>12.384996461429582</v>
      </c>
      <c r="BH270" s="75">
        <f t="shared" si="75"/>
        <v>6.1924982307147909</v>
      </c>
      <c r="BI270" s="75">
        <f t="shared" si="75"/>
        <v>6.1924982307147909</v>
      </c>
      <c r="BJ270" s="75">
        <f t="shared" si="75"/>
        <v>12.384996461429582</v>
      </c>
      <c r="BK270" s="75">
        <f t="shared" si="75"/>
        <v>12.384996461429582</v>
      </c>
      <c r="BL270" s="75">
        <f t="shared" si="75"/>
        <v>6.1924982307147909</v>
      </c>
      <c r="BM270" s="75">
        <f t="shared" si="75"/>
        <v>6.1924982307147909</v>
      </c>
      <c r="BN270" s="75">
        <f t="shared" si="75"/>
        <v>12.384996461429582</v>
      </c>
      <c r="BO270" s="75">
        <f t="shared" si="75"/>
        <v>12.384996461429582</v>
      </c>
    </row>
  </sheetData>
  <sheetProtection password="CC71" sheet="1" objects="1" scenarios="1"/>
  <mergeCells count="23">
    <mergeCell ref="B240:B254"/>
    <mergeCell ref="B256:B263"/>
    <mergeCell ref="B208:B222"/>
    <mergeCell ref="B265:B270"/>
    <mergeCell ref="B4:B7"/>
    <mergeCell ref="B170:B184"/>
    <mergeCell ref="B224:B238"/>
    <mergeCell ref="B186:B188"/>
    <mergeCell ref="B193:B205"/>
    <mergeCell ref="B20:B66"/>
    <mergeCell ref="B8:B18"/>
    <mergeCell ref="B68:B114"/>
    <mergeCell ref="B117:B163"/>
    <mergeCell ref="A1:O1"/>
    <mergeCell ref="I4:L4"/>
    <mergeCell ref="E4:H4"/>
    <mergeCell ref="AV4:BG4"/>
    <mergeCell ref="BH4:BO4"/>
    <mergeCell ref="AE4:AI4"/>
    <mergeCell ref="M4:R4"/>
    <mergeCell ref="S4:X4"/>
    <mergeCell ref="Y4:AD4"/>
    <mergeCell ref="AJ4:AU4"/>
  </mergeCells>
  <phoneticPr fontId="1"/>
  <conditionalFormatting sqref="E8:BO8 E11:BO11 E13:BO18">
    <cfRule type="cellIs" dxfId="2" priority="1" stopIfTrue="1" operator="equal">
      <formula>"no"</formula>
    </cfRule>
  </conditionalFormatting>
  <conditionalFormatting sqref="E12:BO12">
    <cfRule type="cellIs" dxfId="1" priority="2" stopIfTrue="1" operator="equal">
      <formula>"no"</formula>
    </cfRule>
    <cfRule type="cellIs" dxfId="0" priority="3" stopIfTrue="1" operator="equal">
      <formula>"-"</formula>
    </cfRule>
  </conditionalFormatting>
  <pageMargins left="0.23622047244094491" right="0.23622047244094491" top="0.74803149606299213" bottom="0.74803149606299213" header="0.31496062992125984" footer="0.31496062992125984"/>
  <pageSetup paperSize="8" scale="65" fitToWidth="2" orientation="landscape" r:id="rId1"/>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Terms of Use</vt:lpstr>
      <vt:lpstr>Readme</vt:lpstr>
      <vt:lpstr>Edit Conditions</vt:lpstr>
      <vt:lpstr>Speed and Load result</vt:lpstr>
      <vt:lpstr>Life Calculation</vt:lpstr>
      <vt:lpstr>Readme!Druckbereich</vt:lpstr>
      <vt:lpstr>'Terms of Use'!Druckbereich</vt:lpstr>
    </vt:vector>
  </TitlesOfParts>
  <Company>NSK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N871738</dc:creator>
  <cp:lastModifiedBy>N256076</cp:lastModifiedBy>
  <cp:lastPrinted>2013-06-07T10:14:11Z</cp:lastPrinted>
  <dcterms:created xsi:type="dcterms:W3CDTF">2008-11-18T08:16:28Z</dcterms:created>
  <dcterms:modified xsi:type="dcterms:W3CDTF">2013-06-07T10:18:21Z</dcterms:modified>
</cp:coreProperties>
</file>